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BC\OneDrive - SCP BONNAUD CHOUKROUN ET DARNICHE\Bureau2\Téléchargements pour rattachement\questionnaire\"/>
    </mc:Choice>
  </mc:AlternateContent>
  <bookViews>
    <workbookView xWindow="0" yWindow="0" windowWidth="38400" windowHeight="16632" activeTab="2"/>
  </bookViews>
  <sheets>
    <sheet name="Proportions" sheetId="1" r:id="rId1"/>
    <sheet name="Revente" sheetId="3" r:id="rId2"/>
    <sheet name="PARTAGE" sheetId="4" r:id="rId3"/>
  </sheets>
  <definedNames>
    <definedName name="CompPPHEMAFCO_r1_wId7" localSheetId="0">Proportions!$B$61</definedName>
    <definedName name="CompPPHEMAFCO_r1_wId7" localSheetId="1">Revente!#REF!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4" l="1"/>
  <c r="H69" i="4"/>
  <c r="H68" i="4"/>
  <c r="H70" i="4" s="1"/>
  <c r="H67" i="4"/>
  <c r="H82" i="4" s="1"/>
  <c r="H83" i="4" s="1"/>
  <c r="H64" i="4"/>
  <c r="H65" i="4" s="1"/>
  <c r="H72" i="4" s="1"/>
  <c r="H63" i="4"/>
  <c r="G60" i="4"/>
  <c r="G59" i="4"/>
  <c r="G58" i="4"/>
  <c r="H44" i="4"/>
  <c r="H35" i="4"/>
  <c r="H28" i="4"/>
  <c r="H59" i="4" s="1"/>
  <c r="H21" i="4"/>
  <c r="H58" i="4" s="1"/>
  <c r="H15" i="4"/>
  <c r="H43" i="4" s="1"/>
  <c r="H45" i="4" s="1"/>
  <c r="H8" i="4"/>
  <c r="H34" i="4" s="1"/>
  <c r="H36" i="4" s="1"/>
  <c r="H47" i="4" s="1"/>
  <c r="H48" i="4" s="1"/>
  <c r="H51" i="4" s="1"/>
  <c r="B80" i="4"/>
  <c r="C69" i="4"/>
  <c r="C68" i="4"/>
  <c r="C67" i="4"/>
  <c r="C70" i="4" s="1"/>
  <c r="C64" i="4"/>
  <c r="C63" i="4"/>
  <c r="C65" i="4" s="1"/>
  <c r="B60" i="4"/>
  <c r="B59" i="4"/>
  <c r="B58" i="4"/>
  <c r="C28" i="4"/>
  <c r="C44" i="4" s="1"/>
  <c r="C21" i="4"/>
  <c r="C58" i="4" s="1"/>
  <c r="C15" i="4"/>
  <c r="C43" i="4" s="1"/>
  <c r="C45" i="4" s="1"/>
  <c r="C8" i="4"/>
  <c r="C52" i="4" s="1"/>
  <c r="H57" i="4" l="1"/>
  <c r="H60" i="4" s="1"/>
  <c r="H86" i="4" s="1"/>
  <c r="H52" i="4"/>
  <c r="H54" i="4" s="1"/>
  <c r="H73" i="4" s="1"/>
  <c r="H53" i="4"/>
  <c r="C72" i="4"/>
  <c r="C34" i="4"/>
  <c r="C59" i="4"/>
  <c r="C82" i="4"/>
  <c r="C83" i="4" s="1"/>
  <c r="C35" i="4"/>
  <c r="C53" i="4"/>
  <c r="C16" i="3"/>
  <c r="C26" i="3"/>
  <c r="C24" i="3"/>
  <c r="B27" i="3"/>
  <c r="C18" i="3"/>
  <c r="B19" i="3"/>
  <c r="C23" i="3"/>
  <c r="C6" i="3"/>
  <c r="C10" i="3" s="1"/>
  <c r="C11" i="3" s="1"/>
  <c r="C13" i="3" s="1"/>
  <c r="H74" i="4" l="1"/>
  <c r="H79" i="4" s="1"/>
  <c r="H80" i="4" s="1"/>
  <c r="H85" i="4" s="1"/>
  <c r="H76" i="4"/>
  <c r="C36" i="4"/>
  <c r="C47" i="4" s="1"/>
  <c r="C48" i="4" s="1"/>
  <c r="C51" i="4" s="1"/>
  <c r="C25" i="3"/>
  <c r="C28" i="3" s="1"/>
  <c r="C27" i="3"/>
  <c r="C19" i="3"/>
  <c r="C17" i="3"/>
  <c r="C31" i="3" s="1"/>
  <c r="C4" i="1"/>
  <c r="C57" i="4" l="1"/>
  <c r="C60" i="4" s="1"/>
  <c r="C86" i="4" s="1"/>
  <c r="C54" i="4"/>
  <c r="C73" i="4" s="1"/>
  <c r="C20" i="3"/>
  <c r="C32" i="3"/>
  <c r="C7" i="1"/>
  <c r="C13" i="1" s="1"/>
  <c r="C31" i="1"/>
  <c r="C30" i="1"/>
  <c r="C19" i="1"/>
  <c r="C22" i="1" s="1"/>
  <c r="C74" i="4" l="1"/>
  <c r="C79" i="4" s="1"/>
  <c r="C80" i="4" s="1"/>
  <c r="C85" i="4" s="1"/>
  <c r="C76" i="4"/>
  <c r="C25" i="1"/>
  <c r="C33" i="1" s="1"/>
  <c r="C21" i="1"/>
  <c r="C24" i="1" s="1"/>
  <c r="C33" i="3" l="1"/>
  <c r="C26" i="1"/>
  <c r="C32" i="1"/>
  <c r="C34" i="1" l="1"/>
  <c r="D32" i="1" s="1"/>
  <c r="D31" i="1" l="1"/>
  <c r="D30" i="1"/>
  <c r="D33" i="1"/>
  <c r="C37" i="1" s="1"/>
  <c r="D34" i="1" l="1"/>
  <c r="C36" i="1"/>
</calcChain>
</file>

<file path=xl/sharedStrings.xml><?xml version="1.0" encoding="utf-8"?>
<sst xmlns="http://schemas.openxmlformats.org/spreadsheetml/2006/main" count="212" uniqueCount="123">
  <si>
    <t>Prix d’acquisition</t>
  </si>
  <si>
    <t>Coût des travaux à réaliser</t>
  </si>
  <si>
    <t>Frais bancaires (dossier ou courtage et garantie)</t>
  </si>
  <si>
    <t>Montant</t>
  </si>
  <si>
    <t>Total</t>
  </si>
  <si>
    <t>TOTAL</t>
  </si>
  <si>
    <t>Pourcentage</t>
  </si>
  <si>
    <t>Montant de l'échéance du prêt</t>
  </si>
  <si>
    <t>Soit une proportion de :</t>
  </si>
  <si>
    <t>Appliquée au prêt</t>
  </si>
  <si>
    <t>Soit à emprunter</t>
  </si>
  <si>
    <t>APPORTS PERSONNELS</t>
  </si>
  <si>
    <t>Montants</t>
  </si>
  <si>
    <t>EMPRUNT</t>
  </si>
  <si>
    <t>RECAPITULATIF</t>
  </si>
  <si>
    <t>Provision sur frais d’acte de vente</t>
  </si>
  <si>
    <t xml:space="preserve">COUT DE L'OPERATION </t>
  </si>
  <si>
    <t>Stipulations pour le(s) prêt(s) souscrit(s)</t>
  </si>
  <si>
    <t>Il est expressément convenu entre les ACQUEREURS que chacun remboursera le prêt consenti par l'organisme sus-visé, pour la présente acquisition, dans les proportions sus-indiquées (soit ++++ % des mensualités par M++++. et +++++ % des mensualités par M++++) ; le tout sans que cette clause puisse être opposable au prêteur pour lequel la solidarité entre les emprunteurs a été expressément stipulée aux termes de l’acte d’emprunt.</t>
  </si>
  <si>
    <t>En cas de dérogation à cette convention, il en sera tenu compte le jour de la liquidation de l’indivision dans les termes de l’article 815-13 du Code civil, sous réserve d’en justifier à cette date.</t>
  </si>
  <si>
    <t>Convention de répartition du prix en cas de revente ou en cas de partage</t>
  </si>
  <si>
    <r>
      <t xml:space="preserve">Sauf accord contraire des </t>
    </r>
    <r>
      <rPr>
        <b/>
        <sz val="10"/>
        <color theme="1"/>
        <rFont val="Arial"/>
        <family val="2"/>
      </rPr>
      <t>ACQUEREURS</t>
    </r>
    <r>
      <rPr>
        <sz val="10"/>
        <color theme="1"/>
        <rFont val="Arial"/>
        <family val="2"/>
      </rPr>
      <t xml:space="preserve"> à l’époque du partage ou de la revente et apurement des comptes pouvant substituer entre eux, la proportion de propriété déterminée entre les </t>
    </r>
    <r>
      <rPr>
        <b/>
        <sz val="10"/>
        <color theme="1"/>
        <rFont val="Arial"/>
        <family val="2"/>
      </rPr>
      <t>ACQUEREURS</t>
    </r>
    <r>
      <rPr>
        <sz val="10"/>
        <color theme="1"/>
        <rFont val="Arial"/>
        <family val="2"/>
      </rPr>
      <t xml:space="preserve"> sera celle qui sera utilisée pour la répartition du prix de revente, si à cette date, tous les prêts sollicités pour le financement de la présente acquisition ont été remboursés comme convenu.</t>
    </r>
  </si>
  <si>
    <r>
      <t xml:space="preserve">Dans le cas où le </t>
    </r>
    <r>
      <rPr>
        <b/>
        <sz val="10"/>
        <color theme="1"/>
        <rFont val="Arial"/>
        <family val="2"/>
      </rPr>
      <t>BIEN</t>
    </r>
    <r>
      <rPr>
        <sz val="10"/>
        <color theme="1"/>
        <rFont val="Arial"/>
        <family val="2"/>
      </rPr>
      <t xml:space="preserve"> présentement acquis ferait, pour quelque cause que ce soit, l’objet d’une vente avant l’amortissement total du ou des emprunts sollicités pour la présente acquisition, le prix de revente sera réparti entre eux suivant le processus ci-après :</t>
    </r>
  </si>
  <si>
    <t>Le prix de revente sera réparti en fonction des proportions individuelles d’acquisition ci-dessus fixées, et sur la quote-part revenant à chacun des vendeurs, il sera retenu les sommes dont ils sont redevables :</t>
  </si>
  <si>
    <t>- En ce qui concerne tout ce qui est afférent au remboursement anticipé en capital, intérêts, indemnités, accessoires, frais de mainlevées et autres du ou des prêts ci-dessus visés :</t>
  </si>
  <si>
    <t>-à hauteur de ++ % en ce qui concerne M+++,</t>
  </si>
  <si>
    <t>-à hauteur de ++ % en ce qui concerne M++++,</t>
  </si>
  <si>
    <t>- En ce qui concerne toutes les charges afférentes au titre de la propriété du bien revendu, telles que les charges de copropriété, honoraires de vente, impôts et taxes relatifs au bien, à hauteur de leur quotité d’acquisition, soit :</t>
  </si>
  <si>
    <t>- à hauteur de ++ % en ce qui concerne M+++,</t>
  </si>
  <si>
    <t>Il sera pareillement tenu compte du non-remboursement complet du prêt susvisé en cas de partage du bien acquis.</t>
  </si>
  <si>
    <t>Apport Acquéreur 1</t>
  </si>
  <si>
    <t>Apport Acquéreur 2</t>
  </si>
  <si>
    <t>Remboursée par Acquéreur 1 pour</t>
  </si>
  <si>
    <t>Remboursée parAcquéreur 2 pour</t>
  </si>
  <si>
    <t>Pour Acquéreur 1 de</t>
  </si>
  <si>
    <t>Et pour Acquéreur 2 de</t>
  </si>
  <si>
    <t>Acquéreur 1</t>
  </si>
  <si>
    <t>Acquéreur 2</t>
  </si>
  <si>
    <t>Apport personnel Acquéreur 1</t>
  </si>
  <si>
    <t>Apport personnel Acquéreur 2</t>
  </si>
  <si>
    <t>Part de l'emprunt remboursée par Acquéreur 1</t>
  </si>
  <si>
    <t>Part de l'emprunt remboursée par Acquéreur 2</t>
  </si>
  <si>
    <t>Quote-part acquise par Acquéreur 1</t>
  </si>
  <si>
    <t>Quote-part acquise par Acquéreur 2</t>
  </si>
  <si>
    <t>Prix de vente</t>
  </si>
  <si>
    <t>REVENTE DU BIEN
(avant le remboursement total du prêt auprès de l'établissement bancaire)</t>
  </si>
  <si>
    <t>A déduire :</t>
  </si>
  <si>
    <t>Commission d'agence</t>
  </si>
  <si>
    <t>Frais de mainlevée d'inscription</t>
  </si>
  <si>
    <t>Sommes dues au syndic (honoraires de mutation…)</t>
  </si>
  <si>
    <t>…</t>
  </si>
  <si>
    <t>Ensemble à déduire</t>
  </si>
  <si>
    <t>SOIT UN PRIX NET VENDEUR DE</t>
  </si>
  <si>
    <t>Revenant, savoir</t>
  </si>
  <si>
    <t>A déduire sur la part des acquéreurs</t>
  </si>
  <si>
    <t>Le solde restant dû sur le prêt immobilier</t>
  </si>
  <si>
    <t>Ensemble égal au solde du prêt à rembourser</t>
  </si>
  <si>
    <t>Soit une somme nette revenant à chacun, savoir</t>
  </si>
  <si>
    <t>A déduire également (voir ci-après) le solde du prêt immobilier</t>
  </si>
  <si>
    <t>Reste à distribuer</t>
  </si>
  <si>
    <t>à l'acquéreur 1 (proportion d'acquisition de l'acte)</t>
  </si>
  <si>
    <t>Soit en euros</t>
  </si>
  <si>
    <t>à l'acquéreur 2 (proportion d'acquisition de l'acte)</t>
  </si>
  <si>
    <t>Ensemble égal au prix net vendeur</t>
  </si>
  <si>
    <t>Ensemble égal au reste à distribuer</t>
  </si>
  <si>
    <t>Compte d'administration M.</t>
  </si>
  <si>
    <t>Sommes dues à l'indivision par M.</t>
  </si>
  <si>
    <t>Loyer encaissé depuis le +++</t>
  </si>
  <si>
    <t>Indemnité d'occupation pour jouissance privative, depuis le +++</t>
  </si>
  <si>
    <t>Ensemble</t>
  </si>
  <si>
    <t xml:space="preserve">Sommes dues par l'indivision à M. </t>
  </si>
  <si>
    <t>Échéances du prêt par M. seul depuis le +++</t>
  </si>
  <si>
    <t>Taxes foncières payées par M. seul, depuis le +++</t>
  </si>
  <si>
    <t>Cotisation d'assurance incendie payées par M. seul depuis +++</t>
  </si>
  <si>
    <t>Partie des charges de copropriété incompbant au propriétaires payée par M. seul depuis le +++</t>
  </si>
  <si>
    <t>Compte d'administration de Mme</t>
  </si>
  <si>
    <t>Sommes dues à l'indivision par Mme</t>
  </si>
  <si>
    <t xml:space="preserve">Sommes dues par l'indivision à Mme </t>
  </si>
  <si>
    <t>Échéances du prêt par Mme seul depuis le +++</t>
  </si>
  <si>
    <t>Taxes foncières payées par Mme seul, depuis le +++</t>
  </si>
  <si>
    <t>Cotisation d'assurance incendie payées par Mme seul depuis +++</t>
  </si>
  <si>
    <t>Partie des charges de copropriété incompbant au propriétaires payée par Mme seul depuis le +++</t>
  </si>
  <si>
    <t>ACTIF INDIVIS</t>
  </si>
  <si>
    <t>Bien immobilier acquis ensemble, à concurrence de moitié indivise, situé à +++</t>
  </si>
  <si>
    <t>Valeur à valider</t>
  </si>
  <si>
    <t>Compte joint au nom de M. ou Mme, n° +++, à la banque +++</t>
  </si>
  <si>
    <t>Si c'est le cas</t>
  </si>
  <si>
    <t>Sommes dues par M. à l'indivision</t>
  </si>
  <si>
    <t>Sommes dues par Mme à l'indivision</t>
  </si>
  <si>
    <t>PASSIF INDIVIS</t>
  </si>
  <si>
    <t>Provision pour l'acte de partage</t>
  </si>
  <si>
    <t xml:space="preserve">Solde du prêt immobilier (après l'échéance du +++) </t>
  </si>
  <si>
    <t>Provision pour indemnité de remboursement anticipé du prêt immobilier</t>
  </si>
  <si>
    <t>Si le prêt est racheté par la concurrence, prévoir 3% du capital restant dû</t>
  </si>
  <si>
    <t>Sommes dues par l'indivision à M.</t>
  </si>
  <si>
    <t>Sommes dues par l'indivision à Mme</t>
  </si>
  <si>
    <t>Reste net, appelé boni d'indivision</t>
  </si>
  <si>
    <t>Dont moitié pour chacun</t>
  </si>
  <si>
    <t>Droits de M.</t>
  </si>
  <si>
    <t>Sa moitié du boni d'indivision</t>
  </si>
  <si>
    <t>A déduire sommes dues à l'indivision</t>
  </si>
  <si>
    <t>A ajouter sommes dues par l'indivision</t>
  </si>
  <si>
    <t>Droits de Mme</t>
  </si>
  <si>
    <t>Attribution à M.</t>
  </si>
  <si>
    <t xml:space="preserve">Le bien immobilier </t>
  </si>
  <si>
    <t>Le compte joint</t>
  </si>
  <si>
    <t>A charge par lui de :</t>
  </si>
  <si>
    <t>Payer les frais de partage à concurrence de</t>
  </si>
  <si>
    <t>Solder le prêt immobilier</t>
  </si>
  <si>
    <t>De payer les indemnités de remboursement anticipé</t>
  </si>
  <si>
    <t>Soit une attribution nette de</t>
  </si>
  <si>
    <t>Ses droits sont de</t>
  </si>
  <si>
    <t>Il doit donc une soulte à Mme de</t>
  </si>
  <si>
    <t>Ce qui ramène son attribution au montant de ses droits</t>
  </si>
  <si>
    <t>Attribution à Mme</t>
  </si>
  <si>
    <t>La soulte due par M.</t>
  </si>
  <si>
    <t>A charge par elle de :</t>
  </si>
  <si>
    <t>Egale au montant de ses droits</t>
  </si>
  <si>
    <t>Voir tableau d'amortissement 
Après l'échéance de +++</t>
  </si>
  <si>
    <t>Elle doit donc une soulte à M. de</t>
  </si>
  <si>
    <t>La soulte due par Mme</t>
  </si>
  <si>
    <t>PARTAGE DU BIEN - Attribution à M.</t>
  </si>
  <si>
    <t>PARTAGE DU BIEN - Attribution à 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</si>
</sst>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4">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color theme="4" tint="-0.249977111117893"/>
      <name val="Arial"/>
      <family val="2"/>
    </font>
    <font>
      <b/>
      <sz val="10"/>
      <color theme="1"/>
      <name val="Arial"/>
      <family val="2"/>
    </font>
    <font>
      <sz val="10"/>
      <color rgb="FFFF00FF"/>
      <name val="Arial"/>
      <family val="2"/>
    </font>
    <font>
      <sz val="10"/>
      <color rgb="FF0070C0"/>
      <name val="Arial"/>
      <family val="2"/>
    </font>
    <font>
      <sz val="11"/>
      <color rgb="FF0070C0"/>
      <name val="Calibri"/>
      <family val="2"/>
      <scheme val="minor"/>
    </font>
    <font>
      <sz val="11"/>
      <color rgb="FFFF00FF"/>
      <name val="Calibri"/>
      <family val="2"/>
      <scheme val="minor"/>
    </font>
    <font>
      <b/>
      <u/>
      <sz val="10"/>
      <color theme="1"/>
      <name val="Arial"/>
      <family val="2"/>
    </font>
    <font>
      <b/>
      <sz val="10"/>
      <color theme="1"/>
      <name val="Antique Olive"/>
      <family val="2"/>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
      <patternFill patternType="solid">
        <fgColor rgb="FFFFCCFF"/>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3" fillId="0" borderId="0" xfId="0" applyFont="1" applyBorder="1" applyAlignment="1">
      <alignment horizontal="left" vertical="center" wrapText="1"/>
    </xf>
    <xf numFmtId="44" fontId="3" fillId="0" borderId="0" xfId="1" applyFont="1" applyBorder="1" applyAlignment="1">
      <alignment horizontal="right" vertical="center" wrapText="1"/>
    </xf>
    <xf numFmtId="0" fontId="5" fillId="0" borderId="0" xfId="0" applyFont="1" applyBorder="1" applyAlignment="1">
      <alignment horizontal="left" vertical="center" wrapText="1"/>
    </xf>
    <xf numFmtId="44" fontId="5" fillId="0" borderId="0" xfId="1" applyFont="1" applyBorder="1" applyAlignment="1">
      <alignment horizontal="right" vertical="center" wrapText="1"/>
    </xf>
    <xf numFmtId="0" fontId="0" fillId="0" borderId="0" xfId="0" applyAlignment="1">
      <alignment vertical="center"/>
    </xf>
    <xf numFmtId="44" fontId="0" fillId="0" borderId="0" xfId="1" applyFont="1" applyAlignment="1">
      <alignment vertical="center"/>
    </xf>
    <xf numFmtId="0" fontId="0"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3" fillId="0" borderId="4" xfId="0" applyFont="1" applyBorder="1" applyAlignment="1">
      <alignment horizontal="left" vertical="center" wrapText="1"/>
    </xf>
    <xf numFmtId="44" fontId="5" fillId="0" borderId="5" xfId="1" applyFont="1" applyBorder="1" applyAlignment="1">
      <alignment horizontal="right" vertical="center" wrapText="1"/>
    </xf>
    <xf numFmtId="44" fontId="3" fillId="0" borderId="8" xfId="1" applyFont="1" applyBorder="1" applyAlignment="1">
      <alignment horizontal="right" vertical="center" wrapText="1"/>
    </xf>
    <xf numFmtId="0" fontId="5" fillId="0" borderId="9" xfId="0" applyFont="1" applyBorder="1" applyAlignment="1">
      <alignment horizontal="left" vertical="center" wrapText="1"/>
    </xf>
    <xf numFmtId="44" fontId="5" fillId="0" borderId="1" xfId="1" applyFont="1" applyBorder="1" applyAlignment="1">
      <alignment horizontal="right" vertical="center" wrapText="1"/>
    </xf>
    <xf numFmtId="0" fontId="3" fillId="0" borderId="3" xfId="0" applyFont="1" applyBorder="1" applyAlignment="1">
      <alignment horizontal="left" vertical="center" wrapText="1"/>
    </xf>
    <xf numFmtId="44" fontId="3" fillId="0" borderId="6" xfId="1" applyFont="1" applyBorder="1" applyAlignment="1">
      <alignment horizontal="right" vertical="center" wrapText="1"/>
    </xf>
    <xf numFmtId="10" fontId="6" fillId="0" borderId="6" xfId="2" applyNumberFormat="1" applyFont="1" applyBorder="1" applyAlignment="1">
      <alignment horizontal="right" vertical="center" wrapText="1"/>
    </xf>
    <xf numFmtId="0" fontId="3" fillId="0" borderId="6" xfId="1" applyNumberFormat="1" applyFont="1" applyBorder="1" applyAlignment="1">
      <alignment horizontal="right" vertical="center" wrapText="1"/>
    </xf>
    <xf numFmtId="44" fontId="6" fillId="0" borderId="6" xfId="1" applyFont="1" applyBorder="1" applyAlignment="1">
      <alignment horizontal="right" vertical="center" wrapText="1"/>
    </xf>
    <xf numFmtId="44" fontId="7" fillId="0" borderId="7" xfId="1" applyFont="1" applyBorder="1" applyAlignment="1">
      <alignment horizontal="right" vertical="center" wrapText="1"/>
    </xf>
    <xf numFmtId="0" fontId="3" fillId="0" borderId="10" xfId="0" applyFont="1" applyBorder="1" applyAlignment="1">
      <alignment horizontal="left" vertical="center" wrapText="1"/>
    </xf>
    <xf numFmtId="44" fontId="3" fillId="0" borderId="7" xfId="1" applyFont="1" applyBorder="1" applyAlignment="1">
      <alignment horizontal="right" vertical="center" wrapText="1"/>
    </xf>
    <xf numFmtId="0" fontId="7" fillId="0" borderId="10" xfId="0" applyFont="1" applyBorder="1" applyAlignment="1">
      <alignment horizontal="left" vertical="center" wrapText="1"/>
    </xf>
    <xf numFmtId="10" fontId="7" fillId="0" borderId="7" xfId="2" applyNumberFormat="1" applyFont="1" applyBorder="1" applyAlignment="1">
      <alignment horizontal="right" vertical="center" wrapText="1"/>
    </xf>
    <xf numFmtId="0" fontId="0" fillId="0" borderId="3" xfId="0" applyFont="1" applyBorder="1" applyAlignment="1">
      <alignment vertical="center"/>
    </xf>
    <xf numFmtId="0" fontId="6" fillId="2" borderId="3" xfId="0" applyFont="1" applyFill="1" applyBorder="1" applyAlignment="1">
      <alignment horizontal="left" vertical="center" wrapText="1"/>
    </xf>
    <xf numFmtId="0" fontId="8" fillId="0" borderId="4" xfId="0" applyFont="1" applyBorder="1" applyAlignment="1">
      <alignment vertical="center"/>
    </xf>
    <xf numFmtId="0" fontId="0" fillId="0" borderId="5" xfId="0" applyBorder="1" applyAlignment="1">
      <alignment vertical="center"/>
    </xf>
    <xf numFmtId="44" fontId="1" fillId="0" borderId="6" xfId="1" applyFont="1" applyBorder="1" applyAlignment="1">
      <alignment horizontal="right" vertical="center"/>
    </xf>
    <xf numFmtId="44" fontId="7" fillId="0" borderId="6" xfId="1" applyFont="1" applyBorder="1" applyAlignment="1">
      <alignment horizontal="right" vertical="center" wrapText="1"/>
    </xf>
    <xf numFmtId="10" fontId="8" fillId="0" borderId="8" xfId="1" applyNumberFormat="1" applyFont="1" applyBorder="1" applyAlignment="1">
      <alignment vertical="center"/>
    </xf>
    <xf numFmtId="0" fontId="9" fillId="0" borderId="2" xfId="0" applyFont="1" applyBorder="1" applyAlignment="1">
      <alignment vertical="center"/>
    </xf>
    <xf numFmtId="10" fontId="9" fillId="0" borderId="5" xfId="1" applyNumberFormat="1" applyFont="1" applyBorder="1" applyAlignment="1">
      <alignment vertical="center"/>
    </xf>
    <xf numFmtId="0" fontId="0" fillId="0" borderId="3" xfId="0"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10" fontId="1" fillId="0" borderId="6" xfId="2" applyNumberFormat="1" applyFont="1" applyBorder="1" applyAlignment="1">
      <alignment vertical="center"/>
    </xf>
    <xf numFmtId="10" fontId="1" fillId="0" borderId="7" xfId="2" applyNumberFormat="1" applyFont="1" applyBorder="1" applyAlignment="1">
      <alignment vertical="center"/>
    </xf>
    <xf numFmtId="0" fontId="0" fillId="0" borderId="0" xfId="0"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44" fontId="2" fillId="0" borderId="1" xfId="1" applyFont="1" applyBorder="1" applyAlignment="1">
      <alignment vertical="center"/>
    </xf>
    <xf numFmtId="0" fontId="4" fillId="2" borderId="4" xfId="0" applyFont="1" applyFill="1" applyBorder="1" applyAlignment="1">
      <alignment horizontal="left" vertical="center" wrapText="1"/>
    </xf>
    <xf numFmtId="10" fontId="0" fillId="0" borderId="8" xfId="0" applyNumberFormat="1" applyFont="1" applyBorder="1" applyAlignment="1">
      <alignment vertical="center"/>
    </xf>
    <xf numFmtId="0" fontId="0" fillId="0" borderId="11" xfId="0" applyBorder="1" applyAlignment="1">
      <alignment vertical="center"/>
    </xf>
    <xf numFmtId="10" fontId="0" fillId="0" borderId="0" xfId="0" applyNumberFormat="1" applyFont="1" applyBorder="1" applyAlignment="1">
      <alignment vertical="center"/>
    </xf>
    <xf numFmtId="0" fontId="4" fillId="0" borderId="11" xfId="0" applyFont="1" applyFill="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justify" vertical="center"/>
    </xf>
    <xf numFmtId="0" fontId="5" fillId="0" borderId="0" xfId="0" applyFont="1" applyAlignment="1">
      <alignment horizontal="justify"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indent="2"/>
    </xf>
    <xf numFmtId="44" fontId="3" fillId="3" borderId="6" xfId="1" applyFont="1" applyFill="1" applyBorder="1" applyAlignment="1" applyProtection="1">
      <alignment horizontal="right" vertical="center" wrapText="1"/>
      <protection locked="0"/>
    </xf>
    <xf numFmtId="44" fontId="6" fillId="3" borderId="6" xfId="1" applyFont="1" applyFill="1" applyBorder="1" applyAlignment="1" applyProtection="1">
      <alignment horizontal="right" vertical="center" wrapText="1"/>
      <protection locked="0"/>
    </xf>
    <xf numFmtId="44" fontId="7" fillId="3" borderId="7" xfId="1" applyFont="1" applyFill="1" applyBorder="1" applyAlignment="1" applyProtection="1">
      <alignment horizontal="right" vertical="center" wrapText="1"/>
      <protection locked="0"/>
    </xf>
    <xf numFmtId="44" fontId="3" fillId="3" borderId="6" xfId="1" applyFont="1" applyFill="1" applyBorder="1" applyAlignment="1">
      <alignment horizontal="right" vertical="center" wrapText="1"/>
    </xf>
    <xf numFmtId="44" fontId="6" fillId="2" borderId="6" xfId="1" applyFont="1" applyFill="1" applyBorder="1" applyAlignment="1">
      <alignment horizontal="right" vertical="center" wrapText="1"/>
    </xf>
    <xf numFmtId="44" fontId="4" fillId="2" borderId="8" xfId="1" applyFont="1" applyFill="1" applyBorder="1" applyAlignment="1">
      <alignment horizontal="right" vertical="center" wrapText="1"/>
    </xf>
    <xf numFmtId="0" fontId="2" fillId="0" borderId="9" xfId="0" applyFont="1" applyBorder="1" applyAlignment="1">
      <alignment horizontal="center" vertical="center" wrapText="1"/>
    </xf>
    <xf numFmtId="44" fontId="3" fillId="0" borderId="6" xfId="1" applyFont="1" applyFill="1" applyBorder="1" applyAlignment="1">
      <alignment horizontal="right" vertical="center" wrapText="1"/>
    </xf>
    <xf numFmtId="0" fontId="5" fillId="0" borderId="3" xfId="0" applyFont="1" applyBorder="1" applyAlignment="1">
      <alignment horizontal="left" vertical="center" wrapText="1"/>
    </xf>
    <xf numFmtId="44" fontId="3" fillId="0" borderId="7" xfId="1" applyFont="1" applyFill="1" applyBorder="1" applyAlignment="1">
      <alignment horizontal="right" vertical="center" wrapText="1"/>
    </xf>
    <xf numFmtId="0" fontId="0" fillId="0" borderId="0" xfId="0" applyFont="1" applyBorder="1" applyAlignment="1">
      <alignment vertical="center"/>
    </xf>
    <xf numFmtId="44" fontId="7" fillId="0" borderId="7" xfId="1" applyFont="1" applyFill="1" applyBorder="1" applyAlignment="1" applyProtection="1">
      <alignment horizontal="right" vertical="center" wrapText="1"/>
      <protection locked="0"/>
    </xf>
    <xf numFmtId="44" fontId="3" fillId="0" borderId="8" xfId="1" applyFont="1" applyFill="1" applyBorder="1" applyAlignment="1">
      <alignment horizontal="right" vertical="center" wrapText="1"/>
    </xf>
    <xf numFmtId="44" fontId="5" fillId="0" borderId="0" xfId="1" applyFont="1" applyFill="1" applyBorder="1" applyAlignment="1">
      <alignment horizontal="right" vertical="center" wrapText="1"/>
    </xf>
    <xf numFmtId="44" fontId="5" fillId="0" borderId="5" xfId="1" applyFont="1" applyFill="1" applyBorder="1" applyAlignment="1">
      <alignment horizontal="right" vertical="center" wrapText="1"/>
    </xf>
    <xf numFmtId="0" fontId="3" fillId="0" borderId="5" xfId="1" applyNumberFormat="1" applyFont="1" applyBorder="1" applyAlignment="1">
      <alignment horizontal="right" vertical="center" wrapText="1"/>
    </xf>
    <xf numFmtId="0" fontId="3" fillId="0" borderId="2" xfId="0" applyFont="1" applyBorder="1" applyAlignment="1">
      <alignment horizontal="left" vertical="center" wrapText="1"/>
    </xf>
    <xf numFmtId="44" fontId="3" fillId="3" borderId="12" xfId="1" applyFont="1" applyFill="1" applyBorder="1" applyAlignment="1">
      <alignment horizontal="right" vertical="center" wrapText="1"/>
    </xf>
    <xf numFmtId="44" fontId="11" fillId="0" borderId="8" xfId="1" applyFont="1" applyBorder="1" applyAlignment="1">
      <alignment vertical="center"/>
    </xf>
    <xf numFmtId="10" fontId="6" fillId="0" borderId="6" xfId="1" applyNumberFormat="1" applyFont="1" applyFill="1" applyBorder="1" applyAlignment="1" applyProtection="1">
      <alignment horizontal="right" vertical="center" wrapText="1"/>
      <protection locked="0"/>
    </xf>
    <xf numFmtId="0" fontId="6" fillId="0" borderId="7" xfId="0" applyFont="1" applyBorder="1" applyAlignment="1">
      <alignment horizontal="left" vertical="center" wrapText="1"/>
    </xf>
    <xf numFmtId="44" fontId="6" fillId="0" borderId="7" xfId="1" applyFont="1" applyFill="1" applyBorder="1" applyAlignment="1" applyProtection="1">
      <alignment horizontal="right" vertical="center" wrapText="1"/>
      <protection locked="0"/>
    </xf>
    <xf numFmtId="10" fontId="7" fillId="0" borderId="6" xfId="1" applyNumberFormat="1" applyFont="1" applyFill="1" applyBorder="1" applyAlignment="1" applyProtection="1">
      <alignment horizontal="right" vertical="center" wrapText="1"/>
      <protection locked="0"/>
    </xf>
    <xf numFmtId="0" fontId="5" fillId="0" borderId="4" xfId="0" applyFont="1" applyBorder="1" applyAlignment="1">
      <alignment vertical="center"/>
    </xf>
    <xf numFmtId="49" fontId="3" fillId="0" borderId="0" xfId="0" applyNumberFormat="1" applyFont="1" applyAlignment="1">
      <alignment horizontal="justify" vertical="center" wrapText="1"/>
    </xf>
    <xf numFmtId="0" fontId="10" fillId="0" borderId="0" xfId="0" applyFont="1" applyAlignment="1">
      <alignment horizontal="center" vertical="center"/>
    </xf>
    <xf numFmtId="164" fontId="0" fillId="0" borderId="0" xfId="3" applyNumberFormat="1" applyFont="1" applyAlignment="1">
      <alignment horizontal="center" vertical="center" wrapText="1"/>
    </xf>
    <xf numFmtId="0" fontId="0" fillId="4" borderId="14" xfId="0" applyFill="1" applyBorder="1" applyAlignment="1">
      <alignment vertical="center" wrapText="1"/>
    </xf>
    <xf numFmtId="164" fontId="0" fillId="4" borderId="15" xfId="3" applyNumberFormat="1" applyFont="1" applyFill="1" applyBorder="1" applyAlignment="1">
      <alignment vertical="center"/>
    </xf>
    <xf numFmtId="0" fontId="2" fillId="4" borderId="3" xfId="0" applyFont="1" applyFill="1" applyBorder="1" applyAlignment="1">
      <alignment vertical="center" wrapText="1"/>
    </xf>
    <xf numFmtId="164" fontId="0" fillId="4" borderId="16" xfId="3" applyNumberFormat="1" applyFont="1" applyFill="1" applyBorder="1" applyAlignment="1">
      <alignment vertical="center"/>
    </xf>
    <xf numFmtId="0" fontId="12" fillId="0" borderId="0" xfId="0" applyFont="1" applyBorder="1" applyAlignment="1">
      <alignment vertical="center"/>
    </xf>
    <xf numFmtId="0" fontId="0" fillId="4" borderId="3" xfId="0" applyFill="1" applyBorder="1" applyAlignment="1">
      <alignment vertical="center" wrapText="1"/>
    </xf>
    <xf numFmtId="164" fontId="0" fillId="4" borderId="17" xfId="3" applyNumberFormat="1" applyFont="1" applyFill="1" applyBorder="1" applyAlignment="1">
      <alignment vertical="center"/>
    </xf>
    <xf numFmtId="164" fontId="2" fillId="4" borderId="16" xfId="3" applyNumberFormat="1" applyFont="1" applyFill="1" applyBorder="1" applyAlignment="1">
      <alignment vertical="center"/>
    </xf>
    <xf numFmtId="164" fontId="0" fillId="4" borderId="17" xfId="3" applyNumberFormat="1" applyFont="1" applyFill="1" applyBorder="1" applyAlignment="1">
      <alignment horizontal="right" vertical="center"/>
    </xf>
    <xf numFmtId="44" fontId="0" fillId="0" borderId="0" xfId="3" applyFont="1" applyAlignment="1">
      <alignment vertical="center"/>
    </xf>
    <xf numFmtId="0" fontId="2" fillId="4" borderId="4" xfId="0" applyFont="1" applyFill="1" applyBorder="1" applyAlignment="1">
      <alignment vertical="center" wrapText="1"/>
    </xf>
    <xf numFmtId="164" fontId="2" fillId="4" borderId="18" xfId="3" applyNumberFormat="1" applyFont="1" applyFill="1" applyBorder="1" applyAlignment="1">
      <alignment vertical="center"/>
    </xf>
    <xf numFmtId="0" fontId="0" fillId="0" borderId="11" xfId="0" applyBorder="1" applyAlignment="1">
      <alignment vertical="center" wrapText="1"/>
    </xf>
    <xf numFmtId="164" fontId="0" fillId="0" borderId="11" xfId="3" applyNumberFormat="1" applyFont="1" applyBorder="1" applyAlignment="1">
      <alignment vertical="center"/>
    </xf>
    <xf numFmtId="0" fontId="0" fillId="5" borderId="14" xfId="0" applyFill="1" applyBorder="1" applyAlignment="1">
      <alignment vertical="center" wrapText="1"/>
    </xf>
    <xf numFmtId="164" fontId="0" fillId="5" borderId="15" xfId="3" applyNumberFormat="1" applyFont="1" applyFill="1" applyBorder="1" applyAlignment="1">
      <alignment vertical="center"/>
    </xf>
    <xf numFmtId="0" fontId="2" fillId="5" borderId="3" xfId="0" applyFont="1" applyFill="1" applyBorder="1" applyAlignment="1">
      <alignment vertical="center" wrapText="1"/>
    </xf>
    <xf numFmtId="164" fontId="0" fillId="5" borderId="16" xfId="3" applyNumberFormat="1" applyFont="1" applyFill="1" applyBorder="1" applyAlignment="1">
      <alignment vertical="center"/>
    </xf>
    <xf numFmtId="0" fontId="0" fillId="5" borderId="3" xfId="0" applyFill="1" applyBorder="1" applyAlignment="1">
      <alignment vertical="center" wrapText="1"/>
    </xf>
    <xf numFmtId="164" fontId="0" fillId="5" borderId="17" xfId="3" applyNumberFormat="1" applyFont="1" applyFill="1" applyBorder="1" applyAlignment="1">
      <alignment vertical="center"/>
    </xf>
    <xf numFmtId="164" fontId="2" fillId="5" borderId="16" xfId="3" applyNumberFormat="1" applyFont="1" applyFill="1" applyBorder="1" applyAlignment="1">
      <alignment vertical="center"/>
    </xf>
    <xf numFmtId="164" fontId="0" fillId="5" borderId="17" xfId="3" applyNumberFormat="1" applyFont="1" applyFill="1" applyBorder="1" applyAlignment="1">
      <alignment horizontal="right" vertical="center"/>
    </xf>
    <xf numFmtId="0" fontId="2" fillId="5" borderId="4" xfId="0" applyFont="1" applyFill="1" applyBorder="1" applyAlignment="1">
      <alignment vertical="center" wrapText="1"/>
    </xf>
    <xf numFmtId="164" fontId="2" fillId="5" borderId="18" xfId="3" applyNumberFormat="1" applyFont="1" applyFill="1" applyBorder="1" applyAlignment="1">
      <alignment vertical="center"/>
    </xf>
    <xf numFmtId="0" fontId="0" fillId="0" borderId="0" xfId="0" applyBorder="1" applyAlignment="1">
      <alignment vertical="center" wrapText="1"/>
    </xf>
    <xf numFmtId="164" fontId="0" fillId="0" borderId="0" xfId="3" applyNumberFormat="1" applyFont="1" applyBorder="1" applyAlignment="1">
      <alignment vertical="center"/>
    </xf>
    <xf numFmtId="0" fontId="0" fillId="0" borderId="0" xfId="0" applyAlignment="1">
      <alignment vertical="center" wrapText="1"/>
    </xf>
    <xf numFmtId="164" fontId="0" fillId="0" borderId="0" xfId="3" applyNumberFormat="1" applyFont="1" applyAlignment="1">
      <alignment vertical="center"/>
    </xf>
    <xf numFmtId="0" fontId="2" fillId="0" borderId="2" xfId="0" applyFont="1" applyBorder="1" applyAlignment="1">
      <alignment vertical="center" wrapText="1"/>
    </xf>
    <xf numFmtId="164" fontId="0" fillId="0" borderId="19" xfId="3" applyNumberFormat="1" applyFont="1" applyBorder="1" applyAlignment="1">
      <alignment vertical="center"/>
    </xf>
    <xf numFmtId="0" fontId="0" fillId="0" borderId="3" xfId="0" applyBorder="1" applyAlignment="1">
      <alignment vertical="center" wrapText="1"/>
    </xf>
    <xf numFmtId="164" fontId="0" fillId="3" borderId="20" xfId="3" applyNumberFormat="1" applyFont="1" applyFill="1" applyBorder="1" applyAlignment="1">
      <alignment vertical="center"/>
    </xf>
    <xf numFmtId="164" fontId="0" fillId="0" borderId="20" xfId="3" applyNumberFormat="1" applyFont="1" applyBorder="1" applyAlignment="1">
      <alignment vertical="center"/>
    </xf>
    <xf numFmtId="164" fontId="0" fillId="0" borderId="21" xfId="3" applyNumberFormat="1" applyFont="1" applyBorder="1" applyAlignment="1">
      <alignment vertical="center"/>
    </xf>
    <xf numFmtId="0" fontId="2" fillId="0" borderId="4" xfId="0" applyFont="1" applyBorder="1" applyAlignment="1">
      <alignment vertical="center" wrapText="1"/>
    </xf>
    <xf numFmtId="164" fontId="2" fillId="0" borderId="22" xfId="3" applyNumberFormat="1" applyFont="1" applyBorder="1" applyAlignment="1">
      <alignment vertical="center"/>
    </xf>
    <xf numFmtId="0" fontId="2" fillId="0" borderId="3" xfId="0" applyFont="1" applyBorder="1" applyAlignment="1">
      <alignment vertical="center" wrapText="1"/>
    </xf>
    <xf numFmtId="164" fontId="2" fillId="0" borderId="20" xfId="3" applyNumberFormat="1" applyFont="1" applyBorder="1" applyAlignment="1">
      <alignment vertical="center"/>
    </xf>
    <xf numFmtId="0" fontId="13" fillId="0" borderId="3" xfId="0" applyFont="1" applyBorder="1" applyAlignment="1">
      <alignment vertical="center" wrapText="1"/>
    </xf>
    <xf numFmtId="164" fontId="13" fillId="0" borderId="20" xfId="3" applyNumberFormat="1" applyFont="1" applyBorder="1" applyAlignment="1">
      <alignment vertical="center"/>
    </xf>
    <xf numFmtId="164" fontId="0" fillId="0" borderId="21" xfId="3" applyNumberFormat="1" applyFont="1" applyFill="1" applyBorder="1" applyAlignment="1">
      <alignment vertical="center"/>
    </xf>
    <xf numFmtId="0" fontId="0" fillId="0" borderId="9" xfId="0" applyBorder="1" applyAlignment="1">
      <alignment vertical="center" wrapText="1"/>
    </xf>
    <xf numFmtId="164" fontId="0" fillId="0" borderId="23" xfId="0" applyNumberFormat="1" applyBorder="1" applyAlignment="1">
      <alignment vertical="center"/>
    </xf>
    <xf numFmtId="0" fontId="0" fillId="0" borderId="4" xfId="0" applyBorder="1" applyAlignment="1">
      <alignment vertical="center" wrapText="1"/>
    </xf>
    <xf numFmtId="164" fontId="0" fillId="0" borderId="22" xfId="0" applyNumberFormat="1" applyBorder="1" applyAlignment="1">
      <alignment vertical="center"/>
    </xf>
    <xf numFmtId="164" fontId="2" fillId="0" borderId="0" xfId="0" applyNumberFormat="1" applyFont="1" applyAlignment="1">
      <alignment vertical="center"/>
    </xf>
    <xf numFmtId="0" fontId="2" fillId="4" borderId="9" xfId="0" applyFont="1" applyFill="1" applyBorder="1" applyAlignment="1">
      <alignment vertical="center" wrapText="1"/>
    </xf>
    <xf numFmtId="164" fontId="0" fillId="4" borderId="13" xfId="3" applyNumberFormat="1" applyFont="1" applyFill="1" applyBorder="1" applyAlignment="1">
      <alignment vertical="center"/>
    </xf>
    <xf numFmtId="164" fontId="0" fillId="4" borderId="19" xfId="0" applyNumberFormat="1" applyFill="1" applyBorder="1" applyAlignment="1">
      <alignment vertical="center"/>
    </xf>
    <xf numFmtId="164" fontId="0" fillId="4" borderId="20" xfId="0" applyNumberFormat="1" applyFill="1" applyBorder="1" applyAlignment="1">
      <alignment vertical="center"/>
    </xf>
    <xf numFmtId="164" fontId="0" fillId="4" borderId="21" xfId="0" applyNumberFormat="1" applyFill="1" applyBorder="1" applyAlignment="1">
      <alignment vertical="center"/>
    </xf>
    <xf numFmtId="0" fontId="0" fillId="4" borderId="4" xfId="0" applyFill="1" applyBorder="1" applyAlignment="1">
      <alignment vertical="center" wrapText="1"/>
    </xf>
    <xf numFmtId="164" fontId="0" fillId="4" borderId="22" xfId="0" applyNumberFormat="1" applyFill="1" applyBorder="1" applyAlignment="1">
      <alignment vertical="center"/>
    </xf>
    <xf numFmtId="164" fontId="0" fillId="0" borderId="20" xfId="0" applyNumberFormat="1" applyBorder="1" applyAlignment="1">
      <alignment vertical="center"/>
    </xf>
    <xf numFmtId="0" fontId="2" fillId="5" borderId="9" xfId="0" applyFont="1" applyFill="1" applyBorder="1" applyAlignment="1">
      <alignment vertical="center" wrapText="1"/>
    </xf>
    <xf numFmtId="164" fontId="0" fillId="5" borderId="23" xfId="0" applyNumberFormat="1" applyFill="1" applyBorder="1" applyAlignment="1">
      <alignment vertical="center"/>
    </xf>
    <xf numFmtId="164" fontId="0" fillId="5" borderId="20" xfId="0" applyNumberFormat="1" applyFill="1" applyBorder="1" applyAlignment="1">
      <alignment vertical="center"/>
    </xf>
    <xf numFmtId="164" fontId="0" fillId="5" borderId="21" xfId="0" applyNumberFormat="1" applyFill="1" applyBorder="1" applyAlignment="1">
      <alignment vertical="center"/>
    </xf>
    <xf numFmtId="164" fontId="2" fillId="5" borderId="20" xfId="0" applyNumberFormat="1" applyFont="1" applyFill="1" applyBorder="1" applyAlignment="1">
      <alignment vertical="center"/>
    </xf>
    <xf numFmtId="0" fontId="0" fillId="5" borderId="4" xfId="0" applyFill="1" applyBorder="1" applyAlignment="1">
      <alignment vertical="center" wrapText="1"/>
    </xf>
    <xf numFmtId="164" fontId="0" fillId="5" borderId="22" xfId="3" applyNumberFormat="1" applyFont="1" applyFill="1" applyBorder="1" applyAlignment="1">
      <alignment vertical="center"/>
    </xf>
    <xf numFmtId="0" fontId="0" fillId="4" borderId="10" xfId="0" applyFont="1" applyFill="1" applyBorder="1" applyAlignment="1">
      <alignment vertical="center" wrapText="1"/>
    </xf>
    <xf numFmtId="164" fontId="0" fillId="4" borderId="21" xfId="0" applyNumberFormat="1" applyFont="1" applyFill="1" applyBorder="1" applyAlignment="1">
      <alignment vertical="center"/>
    </xf>
    <xf numFmtId="0" fontId="0" fillId="4" borderId="3" xfId="0" applyFont="1" applyFill="1" applyBorder="1" applyAlignment="1">
      <alignment vertical="center" wrapText="1"/>
    </xf>
    <xf numFmtId="164" fontId="2" fillId="4" borderId="22" xfId="0" applyNumberFormat="1" applyFont="1" applyFill="1" applyBorder="1" applyAlignment="1">
      <alignment vertical="center"/>
    </xf>
    <xf numFmtId="164" fontId="0" fillId="5" borderId="24" xfId="0" applyNumberFormat="1" applyFill="1" applyBorder="1" applyAlignment="1">
      <alignment vertical="center"/>
    </xf>
    <xf numFmtId="0" fontId="0" fillId="5" borderId="3" xfId="0" applyFont="1" applyFill="1" applyBorder="1" applyAlignment="1">
      <alignment vertical="center" wrapText="1"/>
    </xf>
    <xf numFmtId="164" fontId="2" fillId="5" borderId="22" xfId="0" applyNumberFormat="1" applyFont="1" applyFill="1" applyBorder="1" applyAlignment="1">
      <alignment vertical="center"/>
    </xf>
    <xf numFmtId="164" fontId="0" fillId="5" borderId="13" xfId="3" applyNumberFormat="1" applyFont="1" applyFill="1" applyBorder="1" applyAlignment="1">
      <alignment vertical="center"/>
    </xf>
    <xf numFmtId="164" fontId="0" fillId="5" borderId="19" xfId="0" applyNumberFormat="1" applyFill="1" applyBorder="1" applyAlignment="1">
      <alignment vertical="center"/>
    </xf>
    <xf numFmtId="0" fontId="0" fillId="5" borderId="10" xfId="0" applyFont="1" applyFill="1" applyBorder="1" applyAlignment="1">
      <alignment vertical="center" wrapText="1"/>
    </xf>
    <xf numFmtId="164" fontId="0" fillId="5" borderId="21" xfId="0" applyNumberFormat="1" applyFont="1" applyFill="1" applyBorder="1" applyAlignment="1">
      <alignment vertical="center"/>
    </xf>
    <xf numFmtId="164" fontId="0" fillId="4" borderId="23" xfId="0" applyNumberFormat="1" applyFill="1" applyBorder="1" applyAlignment="1">
      <alignment vertical="center"/>
    </xf>
    <xf numFmtId="164" fontId="0" fillId="4" borderId="24" xfId="0" applyNumberFormat="1" applyFill="1" applyBorder="1" applyAlignment="1">
      <alignment vertical="center"/>
    </xf>
    <xf numFmtId="164" fontId="2" fillId="4" borderId="20" xfId="0" applyNumberFormat="1" applyFont="1" applyFill="1" applyBorder="1" applyAlignment="1">
      <alignment vertical="center"/>
    </xf>
    <xf numFmtId="0" fontId="2" fillId="4" borderId="9"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3" xfId="0" applyFont="1" applyFill="1" applyBorder="1" applyAlignment="1">
      <alignment horizontal="center" vertical="center" wrapText="1"/>
    </xf>
  </cellXfs>
  <cellStyles count="4">
    <cellStyle name="Monétaire" xfId="1" builtinId="4"/>
    <cellStyle name="Monétaire 2" xfId="3"/>
    <cellStyle name="Normal" xfId="0" builtinId="0"/>
    <cellStyle name="Pourcentage" xfId="2" builtinId="5"/>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2"/>
  <sheetViews>
    <sheetView topLeftCell="A22" zoomScale="115" zoomScaleNormal="115" workbookViewId="0">
      <selection activeCell="B22" sqref="B22"/>
    </sheetView>
  </sheetViews>
  <sheetFormatPr baseColWidth="10" defaultColWidth="11.44140625" defaultRowHeight="14.4"/>
  <cols>
    <col min="1" max="1" width="11.44140625" style="5"/>
    <col min="2" max="2" width="52.109375" style="5" customWidth="1"/>
    <col min="3" max="3" width="20.88671875" style="6" customWidth="1"/>
    <col min="4" max="4" width="12.88671875" style="5" bestFit="1" customWidth="1"/>
    <col min="5" max="16384" width="11.44140625" style="5"/>
  </cols>
  <sheetData>
    <row r="1" spans="2:4" ht="15" thickBot="1"/>
    <row r="2" spans="2:4" s="41" customFormat="1" ht="22.5" customHeight="1" thickBot="1">
      <c r="B2" s="42" t="s">
        <v>16</v>
      </c>
      <c r="C2" s="43"/>
    </row>
    <row r="3" spans="2:4" s="40" customFormat="1" ht="18.75" customHeight="1">
      <c r="B3" s="16" t="s">
        <v>0</v>
      </c>
      <c r="C3" s="58">
        <v>200000</v>
      </c>
    </row>
    <row r="4" spans="2:4" s="40" customFormat="1" ht="18.75" customHeight="1">
      <c r="B4" s="16" t="s">
        <v>15</v>
      </c>
      <c r="C4" s="58">
        <f>+C3*0.07</f>
        <v>14000.000000000002</v>
      </c>
    </row>
    <row r="5" spans="2:4" s="40" customFormat="1" ht="18.75" customHeight="1">
      <c r="B5" s="16" t="s">
        <v>2</v>
      </c>
      <c r="C5" s="55">
        <v>2000</v>
      </c>
    </row>
    <row r="6" spans="2:4" s="40" customFormat="1" ht="18.75" customHeight="1" thickBot="1">
      <c r="B6" s="16" t="s">
        <v>1</v>
      </c>
      <c r="C6" s="55">
        <v>20000</v>
      </c>
    </row>
    <row r="7" spans="2:4" s="40" customFormat="1" ht="22.5" customHeight="1" thickBot="1">
      <c r="B7" s="14" t="s">
        <v>5</v>
      </c>
      <c r="C7" s="15">
        <f>SUM(C3:C6)</f>
        <v>236000</v>
      </c>
    </row>
    <row r="9" spans="2:4" ht="15" thickBot="1">
      <c r="B9" s="3"/>
      <c r="C9" s="4"/>
    </row>
    <row r="10" spans="2:4" ht="22.5" customHeight="1" thickBot="1">
      <c r="B10" s="14" t="s">
        <v>11</v>
      </c>
      <c r="C10" s="15" t="s">
        <v>12</v>
      </c>
    </row>
    <row r="11" spans="2:4" ht="18.75" customHeight="1">
      <c r="B11" s="9" t="s">
        <v>30</v>
      </c>
      <c r="C11" s="56">
        <v>30000</v>
      </c>
    </row>
    <row r="12" spans="2:4" ht="18.75" customHeight="1">
      <c r="B12" s="49" t="s">
        <v>31</v>
      </c>
      <c r="C12" s="57">
        <v>10000</v>
      </c>
    </row>
    <row r="13" spans="2:4" ht="18.75" customHeight="1" thickBot="1">
      <c r="B13" s="11" t="s">
        <v>10</v>
      </c>
      <c r="C13" s="13">
        <f>C7-C11-C12</f>
        <v>196000</v>
      </c>
    </row>
    <row r="14" spans="2:4" ht="15" thickBot="1">
      <c r="B14" s="3"/>
      <c r="C14" s="4"/>
    </row>
    <row r="15" spans="2:4" ht="22.5" customHeight="1">
      <c r="B15" s="8" t="s">
        <v>13</v>
      </c>
      <c r="C15" s="12"/>
    </row>
    <row r="16" spans="2:4" ht="18.75" customHeight="1">
      <c r="B16" s="16" t="s">
        <v>7</v>
      </c>
      <c r="C16" s="17">
        <v>1000</v>
      </c>
      <c r="D16" s="7"/>
    </row>
    <row r="17" spans="2:4" ht="18.75" customHeight="1">
      <c r="B17" s="9" t="s">
        <v>32</v>
      </c>
      <c r="C17" s="56">
        <v>450</v>
      </c>
      <c r="D17" s="7"/>
    </row>
    <row r="18" spans="2:4" ht="18.75" customHeight="1">
      <c r="B18" s="49" t="s">
        <v>33</v>
      </c>
      <c r="C18" s="57">
        <v>550</v>
      </c>
      <c r="D18" s="7"/>
    </row>
    <row r="19" spans="2:4" ht="22.5" customHeight="1">
      <c r="B19" s="22" t="s">
        <v>4</v>
      </c>
      <c r="C19" s="23">
        <f>+C17+C18</f>
        <v>1000</v>
      </c>
      <c r="D19" s="7"/>
    </row>
    <row r="20" spans="2:4" ht="18.75" customHeight="1">
      <c r="B20" s="16" t="s">
        <v>8</v>
      </c>
      <c r="C20" s="17"/>
      <c r="D20" s="7"/>
    </row>
    <row r="21" spans="2:4" ht="18.75" customHeight="1">
      <c r="B21" s="9" t="s">
        <v>34</v>
      </c>
      <c r="C21" s="18">
        <f>+C17/$C$19</f>
        <v>0.45</v>
      </c>
      <c r="D21" s="7"/>
    </row>
    <row r="22" spans="2:4" ht="18.75" customHeight="1">
      <c r="B22" s="24" t="s">
        <v>35</v>
      </c>
      <c r="C22" s="25">
        <f>+C18/$C$19</f>
        <v>0.55000000000000004</v>
      </c>
      <c r="D22" s="7"/>
    </row>
    <row r="23" spans="2:4" ht="18.75" customHeight="1">
      <c r="B23" s="16" t="s">
        <v>9</v>
      </c>
      <c r="C23" s="19"/>
      <c r="D23" s="7"/>
    </row>
    <row r="24" spans="2:4" ht="18.75" customHeight="1">
      <c r="B24" s="9" t="s">
        <v>36</v>
      </c>
      <c r="C24" s="20">
        <f>+$C$13*C21</f>
        <v>88200</v>
      </c>
      <c r="D24" s="7"/>
    </row>
    <row r="25" spans="2:4" ht="18.75" customHeight="1">
      <c r="B25" s="49" t="s">
        <v>37</v>
      </c>
      <c r="C25" s="21">
        <f>+$C$13*C22</f>
        <v>107800.00000000001</v>
      </c>
      <c r="D25" s="7"/>
    </row>
    <row r="26" spans="2:4" ht="22.5" customHeight="1" thickBot="1">
      <c r="B26" s="11" t="s">
        <v>4</v>
      </c>
      <c r="C26" s="13">
        <f>SUM(C24:C25)</f>
        <v>196000</v>
      </c>
      <c r="D26" s="7"/>
    </row>
    <row r="27" spans="2:4" ht="15" thickBot="1">
      <c r="B27" s="1"/>
      <c r="C27" s="2"/>
      <c r="D27" s="7"/>
    </row>
    <row r="28" spans="2:4" ht="22.5" customHeight="1">
      <c r="B28" s="8" t="s">
        <v>14</v>
      </c>
      <c r="C28" s="29"/>
      <c r="D28" s="36"/>
    </row>
    <row r="29" spans="2:4">
      <c r="B29" s="26"/>
      <c r="C29" s="30" t="s">
        <v>3</v>
      </c>
      <c r="D29" s="37" t="s">
        <v>6</v>
      </c>
    </row>
    <row r="30" spans="2:4" ht="18.75" customHeight="1">
      <c r="B30" s="27" t="s">
        <v>38</v>
      </c>
      <c r="C30" s="59">
        <f>+C11</f>
        <v>30000</v>
      </c>
      <c r="D30" s="38">
        <f>+C30/$C$34</f>
        <v>0.1271186440677966</v>
      </c>
    </row>
    <row r="31" spans="2:4" ht="18.75" customHeight="1">
      <c r="B31" s="10" t="s">
        <v>39</v>
      </c>
      <c r="C31" s="31">
        <f>+C12</f>
        <v>10000</v>
      </c>
      <c r="D31" s="38">
        <f t="shared" ref="D31:D33" si="0">+C31/$C$34</f>
        <v>4.2372881355932202E-2</v>
      </c>
    </row>
    <row r="32" spans="2:4" ht="18.75" customHeight="1">
      <c r="B32" s="27" t="s">
        <v>40</v>
      </c>
      <c r="C32" s="59">
        <f>+C24</f>
        <v>88200</v>
      </c>
      <c r="D32" s="38">
        <f t="shared" si="0"/>
        <v>0.37372881355932203</v>
      </c>
    </row>
    <row r="33" spans="2:4" ht="18.75" customHeight="1">
      <c r="B33" s="49" t="s">
        <v>41</v>
      </c>
      <c r="C33" s="21">
        <f>+C25</f>
        <v>107800.00000000001</v>
      </c>
      <c r="D33" s="39">
        <f t="shared" si="0"/>
        <v>0.45677966101694922</v>
      </c>
    </row>
    <row r="34" spans="2:4" ht="22.5" customHeight="1" thickBot="1">
      <c r="B34" s="44" t="s">
        <v>5</v>
      </c>
      <c r="C34" s="60">
        <f>SUM(C30:C33)</f>
        <v>236000</v>
      </c>
      <c r="D34" s="45">
        <f>SUM(D30:D33)</f>
        <v>1</v>
      </c>
    </row>
    <row r="35" spans="2:4" ht="22.5" customHeight="1" thickBot="1">
      <c r="B35" s="46"/>
      <c r="C35" s="48"/>
      <c r="D35" s="47"/>
    </row>
    <row r="36" spans="2:4" ht="29.25" customHeight="1">
      <c r="B36" s="33" t="s">
        <v>42</v>
      </c>
      <c r="C36" s="34">
        <f>+D30+D32</f>
        <v>0.50084745762711869</v>
      </c>
      <c r="D36" s="35"/>
    </row>
    <row r="37" spans="2:4" ht="29.25" customHeight="1" thickBot="1">
      <c r="B37" s="28" t="s">
        <v>43</v>
      </c>
      <c r="C37" s="32">
        <f>+D31+D33</f>
        <v>0.49915254237288142</v>
      </c>
      <c r="D37" s="35"/>
    </row>
    <row r="40" spans="2:4">
      <c r="B40" s="80" t="s">
        <v>17</v>
      </c>
      <c r="C40" s="80"/>
      <c r="D40" s="80"/>
    </row>
    <row r="41" spans="2:4">
      <c r="B41" s="51"/>
      <c r="C41"/>
    </row>
    <row r="42" spans="2:4" ht="70.5" customHeight="1">
      <c r="B42" s="79" t="s">
        <v>18</v>
      </c>
      <c r="C42" s="79"/>
      <c r="D42" s="79"/>
    </row>
    <row r="43" spans="2:4" ht="42" customHeight="1">
      <c r="B43" s="79" t="s">
        <v>19</v>
      </c>
      <c r="C43" s="79"/>
      <c r="D43" s="79"/>
    </row>
    <row r="44" spans="2:4">
      <c r="B44" s="53"/>
      <c r="C44"/>
    </row>
    <row r="45" spans="2:4">
      <c r="B45" s="80" t="s">
        <v>20</v>
      </c>
      <c r="C45" s="80"/>
      <c r="D45" s="80"/>
    </row>
    <row r="46" spans="2:4">
      <c r="B46" s="50"/>
      <c r="C46"/>
    </row>
    <row r="47" spans="2:4" ht="54.75" customHeight="1">
      <c r="B47" s="79" t="s">
        <v>21</v>
      </c>
      <c r="C47" s="79"/>
      <c r="D47" s="79"/>
    </row>
    <row r="48" spans="2:4">
      <c r="B48" s="50"/>
      <c r="C48"/>
    </row>
    <row r="49" spans="2:4" ht="44.25" customHeight="1">
      <c r="B49" s="79" t="s">
        <v>22</v>
      </c>
      <c r="C49" s="79"/>
      <c r="D49" s="79"/>
    </row>
    <row r="50" spans="2:4" ht="47.25" customHeight="1">
      <c r="B50" s="79" t="s">
        <v>23</v>
      </c>
      <c r="C50" s="79"/>
      <c r="D50" s="79"/>
    </row>
    <row r="51" spans="2:4" ht="39.75" customHeight="1">
      <c r="B51" s="79" t="s">
        <v>24</v>
      </c>
      <c r="C51" s="79"/>
      <c r="D51" s="79"/>
    </row>
    <row r="52" spans="2:4">
      <c r="B52" s="54" t="s">
        <v>25</v>
      </c>
      <c r="C52" s="5"/>
    </row>
    <row r="53" spans="2:4">
      <c r="B53" s="54" t="s">
        <v>26</v>
      </c>
      <c r="C53" s="5"/>
    </row>
    <row r="54" spans="2:4">
      <c r="B54" s="50"/>
      <c r="C54"/>
    </row>
    <row r="55" spans="2:4" ht="47.25" customHeight="1">
      <c r="B55" s="79" t="s">
        <v>27</v>
      </c>
      <c r="C55" s="79"/>
      <c r="D55" s="79"/>
    </row>
    <row r="56" spans="2:4">
      <c r="B56" s="54" t="s">
        <v>28</v>
      </c>
    </row>
    <row r="57" spans="2:4">
      <c r="B57" s="54" t="s">
        <v>28</v>
      </c>
    </row>
    <row r="58" spans="2:4">
      <c r="B58" s="50"/>
      <c r="C58"/>
    </row>
    <row r="59" spans="2:4" ht="30" customHeight="1">
      <c r="B59" s="79" t="s">
        <v>29</v>
      </c>
      <c r="C59" s="79"/>
      <c r="D59" s="79"/>
    </row>
    <row r="60" spans="2:4">
      <c r="B60" s="50"/>
      <c r="C60"/>
    </row>
    <row r="61" spans="2:4">
      <c r="B61" s="50"/>
      <c r="C61"/>
    </row>
    <row r="62" spans="2:4">
      <c r="B62" s="52"/>
      <c r="C62"/>
    </row>
  </sheetData>
  <sheetProtection selectLockedCells="1"/>
  <protectedRanges>
    <protectedRange algorithmName="SHA-512" hashValue="qnq4q4g+QH4zeJZBg91XOJbnaFrsevrJbhW87/YokSszeu5xt346GmQsbkRXaALtjFXouO1dGbaSmpWovAeuSw==" saltValue="mFaPdLM6+9KYtVR4wvl/TA==" spinCount="100000" sqref="B2:B7 C7" name="Plage1"/>
  </protectedRanges>
  <mergeCells count="10">
    <mergeCell ref="B51:D51"/>
    <mergeCell ref="B55:D55"/>
    <mergeCell ref="B59:D59"/>
    <mergeCell ref="B45:D45"/>
    <mergeCell ref="B40:D40"/>
    <mergeCell ref="B42:D42"/>
    <mergeCell ref="B43:D43"/>
    <mergeCell ref="B47:D47"/>
    <mergeCell ref="B49:D49"/>
    <mergeCell ref="B50:D50"/>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4"/>
  <sheetViews>
    <sheetView zoomScale="115" zoomScaleNormal="115" workbookViewId="0">
      <selection activeCell="C6" sqref="C6:C8"/>
    </sheetView>
  </sheetViews>
  <sheetFormatPr baseColWidth="10" defaultColWidth="11.44140625" defaultRowHeight="14.4"/>
  <cols>
    <col min="1" max="1" width="11.44140625" style="5"/>
    <col min="2" max="2" width="52.109375" style="5" customWidth="1"/>
    <col min="3" max="3" width="20.88671875" style="6" customWidth="1"/>
    <col min="4" max="4" width="12.88671875" style="5" bestFit="1" customWidth="1"/>
    <col min="5" max="16384" width="11.44140625" style="5"/>
  </cols>
  <sheetData>
    <row r="1" spans="2:3" ht="15" thickBot="1"/>
    <row r="2" spans="2:3" s="41" customFormat="1" ht="50.25" customHeight="1" thickBot="1">
      <c r="B2" s="61" t="s">
        <v>45</v>
      </c>
      <c r="C2" s="43"/>
    </row>
    <row r="3" spans="2:3" s="40" customFormat="1" ht="18.75" customHeight="1">
      <c r="B3" s="16" t="s">
        <v>44</v>
      </c>
      <c r="C3" s="58">
        <v>220000</v>
      </c>
    </row>
    <row r="4" spans="2:3" s="40" customFormat="1" ht="18.75" customHeight="1">
      <c r="B4" s="16"/>
      <c r="C4" s="62"/>
    </row>
    <row r="5" spans="2:3" s="40" customFormat="1" ht="18.75" customHeight="1">
      <c r="B5" s="63" t="s">
        <v>46</v>
      </c>
      <c r="C5" s="62"/>
    </row>
    <row r="6" spans="2:3" s="40" customFormat="1" ht="18.75" customHeight="1">
      <c r="B6" s="16" t="s">
        <v>47</v>
      </c>
      <c r="C6" s="58">
        <f>5%*C3</f>
        <v>11000</v>
      </c>
    </row>
    <row r="7" spans="2:3" s="40" customFormat="1" ht="18.75" customHeight="1">
      <c r="B7" s="16" t="s">
        <v>48</v>
      </c>
      <c r="C7" s="58">
        <v>1000</v>
      </c>
    </row>
    <row r="8" spans="2:3" s="40" customFormat="1" ht="18.75" customHeight="1">
      <c r="B8" s="16" t="s">
        <v>49</v>
      </c>
      <c r="C8" s="58">
        <v>450</v>
      </c>
    </row>
    <row r="9" spans="2:3" s="40" customFormat="1" ht="18.75" customHeight="1">
      <c r="B9" s="16" t="s">
        <v>50</v>
      </c>
      <c r="C9" s="64"/>
    </row>
    <row r="10" spans="2:3" s="40" customFormat="1" ht="18.75" customHeight="1" thickBot="1">
      <c r="B10" s="16" t="s">
        <v>51</v>
      </c>
      <c r="C10" s="62">
        <f>SUM(C6:C9)</f>
        <v>12450</v>
      </c>
    </row>
    <row r="11" spans="2:3" s="40" customFormat="1" ht="22.5" customHeight="1" thickBot="1">
      <c r="B11" s="14" t="s">
        <v>52</v>
      </c>
      <c r="C11" s="15">
        <f>+C3-C10</f>
        <v>207550</v>
      </c>
    </row>
    <row r="12" spans="2:3" s="40" customFormat="1" ht="26.4">
      <c r="B12" s="71" t="s">
        <v>58</v>
      </c>
      <c r="C12" s="72">
        <v>150000</v>
      </c>
    </row>
    <row r="13" spans="2:3" ht="24" customHeight="1" thickBot="1">
      <c r="B13" s="78" t="s">
        <v>59</v>
      </c>
      <c r="C13" s="73">
        <f>+C11-C12</f>
        <v>57550</v>
      </c>
    </row>
    <row r="14" spans="2:3" ht="15" thickBot="1">
      <c r="B14" s="3"/>
      <c r="C14" s="4"/>
    </row>
    <row r="15" spans="2:3" ht="22.5" customHeight="1" thickBot="1">
      <c r="B15" s="14" t="s">
        <v>53</v>
      </c>
      <c r="C15" s="15" t="s">
        <v>12</v>
      </c>
    </row>
    <row r="16" spans="2:3" ht="18.75" customHeight="1">
      <c r="B16" s="9" t="s">
        <v>60</v>
      </c>
      <c r="C16" s="74">
        <f>+Proportions!C36</f>
        <v>0.50084745762711869</v>
      </c>
    </row>
    <row r="17" spans="2:4" ht="18.75" customHeight="1">
      <c r="B17" s="75" t="s">
        <v>61</v>
      </c>
      <c r="C17" s="76">
        <f>+C16*C11</f>
        <v>103950.88983050849</v>
      </c>
    </row>
    <row r="18" spans="2:4" ht="18.75" customHeight="1">
      <c r="B18" s="10" t="s">
        <v>62</v>
      </c>
      <c r="C18" s="77">
        <f>+Proportions!C37</f>
        <v>0.49915254237288142</v>
      </c>
    </row>
    <row r="19" spans="2:4" ht="18.75" customHeight="1">
      <c r="B19" s="49" t="str">
        <f>+B17</f>
        <v>Soit en euros</v>
      </c>
      <c r="C19" s="66">
        <f>+C11*C18</f>
        <v>103599.11016949154</v>
      </c>
    </row>
    <row r="20" spans="2:4" ht="22.5" customHeight="1" thickBot="1">
      <c r="B20" s="11" t="s">
        <v>63</v>
      </c>
      <c r="C20" s="67">
        <f>+C19+C17</f>
        <v>207550.00000000003</v>
      </c>
    </row>
    <row r="21" spans="2:4" ht="15" thickBot="1">
      <c r="B21" s="3"/>
      <c r="C21" s="68"/>
    </row>
    <row r="22" spans="2:4" ht="22.5" customHeight="1">
      <c r="B22" s="8" t="s">
        <v>54</v>
      </c>
      <c r="C22" s="69"/>
    </row>
    <row r="23" spans="2:4" ht="18.75" customHeight="1">
      <c r="B23" s="16" t="s">
        <v>55</v>
      </c>
      <c r="C23" s="62">
        <f>+C12</f>
        <v>150000</v>
      </c>
      <c r="D23" s="7"/>
    </row>
    <row r="24" spans="2:4" ht="18.75" customHeight="1">
      <c r="B24" s="9" t="s">
        <v>60</v>
      </c>
      <c r="C24" s="74">
        <f>+Proportions!C21</f>
        <v>0.45</v>
      </c>
    </row>
    <row r="25" spans="2:4" ht="18.75" customHeight="1">
      <c r="B25" s="75" t="s">
        <v>61</v>
      </c>
      <c r="C25" s="76">
        <f>+C24*C23</f>
        <v>67500</v>
      </c>
    </row>
    <row r="26" spans="2:4" ht="18.75" customHeight="1">
      <c r="B26" s="10" t="s">
        <v>62</v>
      </c>
      <c r="C26" s="77">
        <f>+Proportions!C22</f>
        <v>0.55000000000000004</v>
      </c>
    </row>
    <row r="27" spans="2:4" ht="18.75" customHeight="1">
      <c r="B27" s="49" t="str">
        <f>+B25</f>
        <v>Soit en euros</v>
      </c>
      <c r="C27" s="66">
        <f>+C26*C23</f>
        <v>82500</v>
      </c>
    </row>
    <row r="28" spans="2:4" ht="22.5" customHeight="1" thickBot="1">
      <c r="B28" s="11" t="s">
        <v>56</v>
      </c>
      <c r="C28" s="13">
        <f>+C27+C25</f>
        <v>150000</v>
      </c>
      <c r="D28" s="7"/>
    </row>
    <row r="29" spans="2:4" ht="22.5" customHeight="1" thickBot="1">
      <c r="B29" s="1"/>
      <c r="C29" s="2"/>
      <c r="D29" s="65"/>
    </row>
    <row r="30" spans="2:4" ht="18.75" customHeight="1">
      <c r="B30" s="8" t="s">
        <v>57</v>
      </c>
      <c r="C30" s="70"/>
      <c r="D30" s="7"/>
    </row>
    <row r="31" spans="2:4" ht="18.75" customHeight="1">
      <c r="B31" s="9" t="s">
        <v>36</v>
      </c>
      <c r="C31" s="20">
        <f>+C17-C25</f>
        <v>36450.889830508488</v>
      </c>
      <c r="D31" s="7"/>
    </row>
    <row r="32" spans="2:4" ht="18.75" customHeight="1">
      <c r="B32" s="49" t="s">
        <v>37</v>
      </c>
      <c r="C32" s="21">
        <f>+C19-C27</f>
        <v>21099.110169491541</v>
      </c>
      <c r="D32" s="7"/>
    </row>
    <row r="33" spans="2:4" ht="22.5" customHeight="1" thickBot="1">
      <c r="B33" s="11" t="s">
        <v>64</v>
      </c>
      <c r="C33" s="13">
        <f>SUM(C31:C32)</f>
        <v>57550.000000000029</v>
      </c>
      <c r="D33" s="7"/>
    </row>
    <row r="34" spans="2:4">
      <c r="B34" s="1"/>
      <c r="C34" s="2"/>
      <c r="D34" s="7"/>
    </row>
  </sheetData>
  <sheetProtection selectLockedCells="1"/>
  <protectedRanges>
    <protectedRange algorithmName="SHA-512" hashValue="qnq4q4g+QH4zeJZBg91XOJbnaFrsevrJbhW87/YokSszeu5xt346GmQsbkRXaALtjFXouO1dGbaSmpWovAeuSw==" saltValue="mFaPdLM6+9KYtVR4wvl/TA==" spinCount="100000" sqref="C11:C12 B2:B12" name="Plage1"/>
  </protectedRanges>
  <pageMargins left="0.7" right="0.7" top="0.75" bottom="0.75" header="0.3" footer="0.3"/>
  <pageSetup paperSize="9" orientation="portrait" horizontalDpi="1200" verticalDpi="1200" r:id="rId1"/>
  <ignoredErrors>
    <ignoredError sqref="C16:C19 C24:C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6"/>
  <sheetViews>
    <sheetView tabSelected="1" topLeftCell="A13" workbookViewId="0">
      <selection activeCell="G14" sqref="G14"/>
    </sheetView>
  </sheetViews>
  <sheetFormatPr baseColWidth="10" defaultColWidth="11.44140625" defaultRowHeight="14.4"/>
  <cols>
    <col min="1" max="1" width="11.44140625" style="5"/>
    <col min="2" max="2" width="54.77734375" style="5" customWidth="1"/>
    <col min="3" max="3" width="23.33203125" style="5" customWidth="1"/>
    <col min="4" max="4" width="30.6640625" style="5" customWidth="1"/>
    <col min="5" max="5" width="3.6640625" style="5" customWidth="1"/>
    <col min="6" max="6" width="11.44140625" style="5"/>
    <col min="7" max="7" width="54.77734375" style="5" customWidth="1"/>
    <col min="8" max="8" width="23.33203125" style="5" customWidth="1"/>
    <col min="9" max="9" width="30.6640625" style="5" customWidth="1"/>
    <col min="10" max="16384" width="11.44140625" style="5"/>
  </cols>
  <sheetData>
    <row r="1" spans="2:10" ht="15" thickBot="1"/>
    <row r="2" spans="2:10" s="41" customFormat="1" ht="50.25" customHeight="1" thickBot="1">
      <c r="B2" s="157" t="s">
        <v>121</v>
      </c>
      <c r="C2" s="158"/>
      <c r="D2" s="5"/>
      <c r="E2"/>
      <c r="G2" s="159" t="s">
        <v>122</v>
      </c>
      <c r="H2" s="160"/>
      <c r="I2" s="5"/>
      <c r="J2"/>
    </row>
    <row r="3" spans="2:10" s="40" customFormat="1" ht="18.75" customHeight="1" thickBot="1">
      <c r="C3" s="81"/>
      <c r="D3" s="5"/>
      <c r="E3"/>
      <c r="H3" s="81"/>
      <c r="I3" s="5"/>
      <c r="J3"/>
    </row>
    <row r="4" spans="2:10" s="40" customFormat="1" ht="18.75" customHeight="1">
      <c r="B4" s="82" t="s">
        <v>65</v>
      </c>
      <c r="C4" s="83"/>
      <c r="D4" s="41"/>
      <c r="E4"/>
      <c r="G4" s="82" t="s">
        <v>65</v>
      </c>
      <c r="H4" s="83"/>
      <c r="I4" s="41"/>
      <c r="J4"/>
    </row>
    <row r="5" spans="2:10" s="40" customFormat="1" ht="18.75" customHeight="1">
      <c r="B5" s="84" t="s">
        <v>66</v>
      </c>
      <c r="C5" s="85"/>
      <c r="D5" s="41"/>
      <c r="E5"/>
      <c r="G5" s="84" t="s">
        <v>66</v>
      </c>
      <c r="H5" s="85"/>
      <c r="I5" s="41"/>
      <c r="J5"/>
    </row>
    <row r="6" spans="2:10" s="86" customFormat="1" ht="32.4" customHeight="1">
      <c r="B6" s="87" t="s">
        <v>67</v>
      </c>
      <c r="C6" s="85"/>
      <c r="D6" s="41"/>
      <c r="E6"/>
      <c r="G6" s="87" t="s">
        <v>67</v>
      </c>
      <c r="H6" s="85"/>
      <c r="I6" s="41"/>
      <c r="J6"/>
    </row>
    <row r="7" spans="2:10" s="40" customFormat="1">
      <c r="B7" s="87" t="s">
        <v>68</v>
      </c>
      <c r="C7" s="88"/>
      <c r="D7" s="41"/>
      <c r="E7"/>
      <c r="G7" s="87" t="s">
        <v>68</v>
      </c>
      <c r="H7" s="88"/>
      <c r="I7" s="41"/>
      <c r="J7"/>
    </row>
    <row r="8" spans="2:10" s="40" customFormat="1">
      <c r="B8" s="84" t="s">
        <v>69</v>
      </c>
      <c r="C8" s="89">
        <f>SUM(C6:C7)</f>
        <v>0</v>
      </c>
      <c r="D8" s="41"/>
      <c r="E8"/>
      <c r="G8" s="84" t="s">
        <v>69</v>
      </c>
      <c r="H8" s="89">
        <f>SUM(H6:H7)</f>
        <v>0</v>
      </c>
      <c r="I8" s="41"/>
      <c r="J8"/>
    </row>
    <row r="9" spans="2:10" s="40" customFormat="1" ht="22.5" customHeight="1">
      <c r="B9" s="87"/>
      <c r="C9" s="85"/>
      <c r="D9" s="41"/>
      <c r="E9"/>
      <c r="G9" s="87"/>
      <c r="H9" s="85"/>
      <c r="I9" s="41"/>
      <c r="J9"/>
    </row>
    <row r="10" spans="2:10" s="40" customFormat="1">
      <c r="B10" s="84" t="s">
        <v>70</v>
      </c>
      <c r="C10" s="85"/>
      <c r="D10" s="41"/>
      <c r="E10"/>
      <c r="G10" s="84" t="s">
        <v>70</v>
      </c>
      <c r="H10" s="85"/>
      <c r="I10" s="41"/>
      <c r="J10"/>
    </row>
    <row r="11" spans="2:10" ht="24" customHeight="1">
      <c r="B11" s="87" t="s">
        <v>71</v>
      </c>
      <c r="C11" s="85"/>
      <c r="D11" s="41"/>
      <c r="E11"/>
      <c r="G11" s="87" t="s">
        <v>71</v>
      </c>
      <c r="H11" s="85"/>
      <c r="I11" s="41"/>
      <c r="J11"/>
    </row>
    <row r="12" spans="2:10">
      <c r="B12" s="87" t="s">
        <v>72</v>
      </c>
      <c r="C12" s="85"/>
      <c r="D12" s="41"/>
      <c r="E12"/>
      <c r="G12" s="87" t="s">
        <v>72</v>
      </c>
      <c r="H12" s="85"/>
      <c r="I12" s="41"/>
      <c r="J12"/>
    </row>
    <row r="13" spans="2:10" ht="22.5" customHeight="1">
      <c r="B13" s="87" t="s">
        <v>73</v>
      </c>
      <c r="C13" s="85"/>
      <c r="D13" s="41"/>
      <c r="E13"/>
      <c r="G13" s="87" t="s">
        <v>73</v>
      </c>
      <c r="H13" s="85"/>
      <c r="I13" s="41"/>
      <c r="J13"/>
    </row>
    <row r="14" spans="2:10" ht="28.8">
      <c r="B14" s="87" t="s">
        <v>74</v>
      </c>
      <c r="C14" s="90"/>
      <c r="D14" s="41"/>
      <c r="E14" s="91"/>
      <c r="G14" s="87" t="s">
        <v>74</v>
      </c>
      <c r="H14" s="90"/>
      <c r="I14" s="41"/>
    </row>
    <row r="15" spans="2:10" ht="18.75" customHeight="1" thickBot="1">
      <c r="B15" s="92" t="s">
        <v>69</v>
      </c>
      <c r="C15" s="93">
        <f>SUM(C10:C14)</f>
        <v>0</v>
      </c>
      <c r="D15" s="41"/>
      <c r="E15"/>
      <c r="G15" s="92" t="s">
        <v>69</v>
      </c>
      <c r="H15" s="93">
        <f>SUM(H10:H14)</f>
        <v>0</v>
      </c>
      <c r="I15" s="41"/>
      <c r="J15"/>
    </row>
    <row r="16" spans="2:10" ht="18.75" customHeight="1" thickBot="1">
      <c r="B16" s="94"/>
      <c r="C16" s="95"/>
      <c r="D16" s="41"/>
      <c r="E16"/>
      <c r="G16" s="94"/>
      <c r="H16" s="95"/>
      <c r="I16" s="41"/>
      <c r="J16"/>
    </row>
    <row r="17" spans="2:10" ht="18.75" customHeight="1">
      <c r="B17" s="96" t="s">
        <v>75</v>
      </c>
      <c r="C17" s="97"/>
      <c r="D17" s="41"/>
      <c r="E17"/>
      <c r="G17" s="96" t="s">
        <v>75</v>
      </c>
      <c r="H17" s="97"/>
      <c r="I17" s="41"/>
      <c r="J17"/>
    </row>
    <row r="18" spans="2:10" ht="22.5" customHeight="1">
      <c r="B18" s="98" t="s">
        <v>76</v>
      </c>
      <c r="C18" s="99"/>
      <c r="D18" s="41"/>
      <c r="E18"/>
      <c r="G18" s="98" t="s">
        <v>76</v>
      </c>
      <c r="H18" s="99"/>
      <c r="I18" s="41"/>
      <c r="J18"/>
    </row>
    <row r="19" spans="2:10">
      <c r="B19" s="100" t="s">
        <v>67</v>
      </c>
      <c r="C19" s="99"/>
      <c r="D19" s="41"/>
      <c r="E19"/>
      <c r="G19" s="100" t="s">
        <v>67</v>
      </c>
      <c r="H19" s="99"/>
      <c r="I19" s="41"/>
    </row>
    <row r="20" spans="2:10" ht="22.5" customHeight="1">
      <c r="B20" s="100" t="s">
        <v>68</v>
      </c>
      <c r="C20" s="101"/>
      <c r="D20" s="41"/>
      <c r="E20"/>
      <c r="G20" s="100" t="s">
        <v>68</v>
      </c>
      <c r="H20" s="101"/>
      <c r="I20" s="41"/>
    </row>
    <row r="21" spans="2:10" ht="18.75" customHeight="1">
      <c r="B21" s="98" t="s">
        <v>69</v>
      </c>
      <c r="C21" s="102">
        <f>SUM(C18:C20)</f>
        <v>0</v>
      </c>
      <c r="D21" s="41"/>
      <c r="E21"/>
      <c r="G21" s="98" t="s">
        <v>69</v>
      </c>
      <c r="H21" s="102">
        <f>SUM(H18:H20)</f>
        <v>0</v>
      </c>
      <c r="I21" s="41"/>
    </row>
    <row r="22" spans="2:10" ht="18.75" customHeight="1">
      <c r="B22" s="100"/>
      <c r="C22" s="99"/>
      <c r="D22" s="41"/>
      <c r="E22"/>
      <c r="G22" s="100"/>
      <c r="H22" s="99"/>
      <c r="I22" s="41"/>
    </row>
    <row r="23" spans="2:10" ht="18.75" customHeight="1">
      <c r="B23" s="98" t="s">
        <v>77</v>
      </c>
      <c r="C23" s="99"/>
      <c r="D23" s="41"/>
      <c r="E23"/>
      <c r="G23" s="98" t="s">
        <v>77</v>
      </c>
      <c r="H23" s="99"/>
      <c r="I23" s="41"/>
    </row>
    <row r="24" spans="2:10" ht="18.75" customHeight="1">
      <c r="B24" s="100" t="s">
        <v>78</v>
      </c>
      <c r="C24" s="99"/>
      <c r="D24" s="41"/>
      <c r="E24"/>
      <c r="G24" s="100" t="s">
        <v>78</v>
      </c>
      <c r="H24" s="99"/>
      <c r="I24" s="41"/>
    </row>
    <row r="25" spans="2:10" ht="18.75" customHeight="1">
      <c r="B25" s="100" t="s">
        <v>79</v>
      </c>
      <c r="C25" s="99"/>
      <c r="D25" s="41"/>
      <c r="E25"/>
      <c r="G25" s="100" t="s">
        <v>79</v>
      </c>
      <c r="H25" s="99"/>
      <c r="I25" s="41"/>
    </row>
    <row r="26" spans="2:10" ht="22.5" customHeight="1">
      <c r="B26" s="100" t="s">
        <v>80</v>
      </c>
      <c r="C26" s="99"/>
      <c r="D26" s="41"/>
      <c r="E26"/>
      <c r="G26" s="100" t="s">
        <v>80</v>
      </c>
      <c r="H26" s="99"/>
      <c r="I26" s="41"/>
    </row>
    <row r="27" spans="2:10" ht="28.8">
      <c r="B27" s="100" t="s">
        <v>81</v>
      </c>
      <c r="C27" s="103"/>
      <c r="D27" s="41"/>
      <c r="E27"/>
      <c r="G27" s="100" t="s">
        <v>81</v>
      </c>
      <c r="H27" s="103"/>
      <c r="I27" s="41"/>
    </row>
    <row r="28" spans="2:10" ht="18.75" customHeight="1" thickBot="1">
      <c r="B28" s="104" t="s">
        <v>69</v>
      </c>
      <c r="C28" s="105">
        <f>SUM(C23:C27)</f>
        <v>0</v>
      </c>
      <c r="D28" s="41"/>
      <c r="E28"/>
      <c r="G28" s="104" t="s">
        <v>69</v>
      </c>
      <c r="H28" s="105">
        <f>SUM(H23:H27)</f>
        <v>0</v>
      </c>
      <c r="I28" s="41"/>
    </row>
    <row r="29" spans="2:10" ht="10.8" customHeight="1">
      <c r="B29" s="106"/>
      <c r="C29" s="107"/>
      <c r="D29" s="108"/>
      <c r="E29"/>
      <c r="G29" s="106"/>
      <c r="H29" s="107"/>
      <c r="I29" s="108"/>
    </row>
    <row r="30" spans="2:10" ht="10.8" customHeight="1" thickBot="1">
      <c r="B30"/>
      <c r="C30" s="109"/>
      <c r="E30"/>
      <c r="G30"/>
      <c r="H30" s="109"/>
    </row>
    <row r="31" spans="2:10" ht="22.5" customHeight="1">
      <c r="B31" s="110" t="s">
        <v>82</v>
      </c>
      <c r="C31" s="111"/>
      <c r="E31"/>
      <c r="G31" s="110" t="s">
        <v>82</v>
      </c>
      <c r="H31" s="111"/>
    </row>
    <row r="32" spans="2:10" ht="28.8">
      <c r="B32" s="112" t="s">
        <v>83</v>
      </c>
      <c r="C32" s="113"/>
      <c r="D32" s="5" t="s">
        <v>84</v>
      </c>
      <c r="E32"/>
      <c r="G32" s="112" t="s">
        <v>83</v>
      </c>
      <c r="H32" s="113"/>
      <c r="I32" s="5" t="s">
        <v>84</v>
      </c>
    </row>
    <row r="33" spans="2:9">
      <c r="B33" s="112" t="s">
        <v>85</v>
      </c>
      <c r="C33" s="113"/>
      <c r="D33" s="5" t="s">
        <v>86</v>
      </c>
      <c r="E33"/>
      <c r="G33" s="112" t="s">
        <v>85</v>
      </c>
      <c r="H33" s="113"/>
      <c r="I33" s="5" t="s">
        <v>86</v>
      </c>
    </row>
    <row r="34" spans="2:9">
      <c r="B34" s="112" t="s">
        <v>87</v>
      </c>
      <c r="C34" s="114">
        <f>+C8</f>
        <v>0</v>
      </c>
      <c r="E34"/>
      <c r="G34" s="112" t="s">
        <v>87</v>
      </c>
      <c r="H34" s="114">
        <f>+H8</f>
        <v>0</v>
      </c>
    </row>
    <row r="35" spans="2:9">
      <c r="B35" s="112" t="s">
        <v>88</v>
      </c>
      <c r="C35" s="115">
        <f>+C21</f>
        <v>0</v>
      </c>
      <c r="E35"/>
      <c r="G35" s="112" t="s">
        <v>88</v>
      </c>
      <c r="H35" s="115">
        <f>+H21</f>
        <v>0</v>
      </c>
    </row>
    <row r="36" spans="2:9" ht="15" thickBot="1">
      <c r="B36" s="116" t="s">
        <v>4</v>
      </c>
      <c r="C36" s="117">
        <f>SUM(C32:C35)</f>
        <v>0</v>
      </c>
      <c r="E36"/>
      <c r="G36" s="116" t="s">
        <v>4</v>
      </c>
      <c r="H36" s="117">
        <f>SUM(H32:H35)</f>
        <v>0</v>
      </c>
    </row>
    <row r="37" spans="2:9" ht="6" customHeight="1" thickBot="1">
      <c r="B37" s="118"/>
      <c r="C37" s="119"/>
      <c r="E37"/>
      <c r="G37" s="118"/>
      <c r="H37" s="119"/>
    </row>
    <row r="38" spans="2:9">
      <c r="B38" s="110" t="s">
        <v>89</v>
      </c>
      <c r="C38" s="111"/>
      <c r="E38"/>
      <c r="G38" s="110" t="s">
        <v>89</v>
      </c>
      <c r="H38" s="111"/>
    </row>
    <row r="39" spans="2:9">
      <c r="B39" s="120" t="s">
        <v>90</v>
      </c>
      <c r="C39" s="121"/>
      <c r="E39"/>
      <c r="G39" s="120" t="s">
        <v>90</v>
      </c>
      <c r="H39" s="121"/>
    </row>
    <row r="40" spans="2:9" ht="28.8">
      <c r="B40" s="112" t="s">
        <v>91</v>
      </c>
      <c r="C40" s="113"/>
      <c r="D40" s="108" t="s">
        <v>118</v>
      </c>
      <c r="E40"/>
      <c r="G40" s="112" t="s">
        <v>91</v>
      </c>
      <c r="H40" s="113"/>
      <c r="I40" s="108" t="s">
        <v>118</v>
      </c>
    </row>
    <row r="41" spans="2:9" ht="43.2">
      <c r="B41" s="112" t="s">
        <v>92</v>
      </c>
      <c r="C41" s="114"/>
      <c r="D41" s="108" t="s">
        <v>93</v>
      </c>
      <c r="E41"/>
      <c r="G41" s="112" t="s">
        <v>92</v>
      </c>
      <c r="H41" s="114"/>
      <c r="I41" s="108" t="s">
        <v>93</v>
      </c>
    </row>
    <row r="42" spans="2:9">
      <c r="B42" s="112"/>
      <c r="C42" s="114"/>
      <c r="E42"/>
      <c r="G42" s="112"/>
      <c r="H42" s="114"/>
    </row>
    <row r="43" spans="2:9">
      <c r="B43" s="112" t="s">
        <v>94</v>
      </c>
      <c r="C43" s="121">
        <f>+C15</f>
        <v>0</v>
      </c>
      <c r="E43"/>
      <c r="G43" s="112" t="s">
        <v>94</v>
      </c>
      <c r="H43" s="121">
        <f>+H15</f>
        <v>0</v>
      </c>
    </row>
    <row r="44" spans="2:9">
      <c r="B44" s="112" t="s">
        <v>95</v>
      </c>
      <c r="C44" s="122">
        <f>+C28</f>
        <v>0</v>
      </c>
      <c r="E44"/>
      <c r="G44" s="112" t="s">
        <v>95</v>
      </c>
      <c r="H44" s="122">
        <f>+H28</f>
        <v>0</v>
      </c>
    </row>
    <row r="45" spans="2:9" ht="15" thickBot="1">
      <c r="B45" s="116" t="s">
        <v>4</v>
      </c>
      <c r="C45" s="117">
        <f>SUM(C38:C44)</f>
        <v>0</v>
      </c>
      <c r="E45"/>
      <c r="G45" s="116" t="s">
        <v>4</v>
      </c>
      <c r="H45" s="117">
        <f>SUM(H38:H44)</f>
        <v>0</v>
      </c>
    </row>
    <row r="46" spans="2:9" ht="6.6" customHeight="1" thickBot="1">
      <c r="B46" s="112"/>
      <c r="C46" s="114"/>
      <c r="E46"/>
      <c r="G46" s="112"/>
      <c r="H46" s="114"/>
    </row>
    <row r="47" spans="2:9" ht="24" customHeight="1" thickBot="1">
      <c r="B47" s="123" t="s">
        <v>96</v>
      </c>
      <c r="C47" s="124">
        <f>+C36-C45</f>
        <v>0</v>
      </c>
      <c r="E47"/>
      <c r="G47" s="123" t="s">
        <v>96</v>
      </c>
      <c r="H47" s="124">
        <f>+H36-H45</f>
        <v>0</v>
      </c>
    </row>
    <row r="48" spans="2:9" ht="32.4" customHeight="1" thickBot="1">
      <c r="B48" s="125" t="s">
        <v>97</v>
      </c>
      <c r="C48" s="126">
        <f>+C47/2</f>
        <v>0</v>
      </c>
      <c r="E48"/>
      <c r="G48" s="125" t="s">
        <v>97</v>
      </c>
      <c r="H48" s="126">
        <f>+H47/2</f>
        <v>0</v>
      </c>
    </row>
    <row r="49" spans="2:9" ht="15" thickBot="1">
      <c r="B49"/>
      <c r="C49" s="109"/>
      <c r="E49" s="127"/>
      <c r="G49"/>
      <c r="H49" s="109"/>
    </row>
    <row r="50" spans="2:9" ht="15" thickBot="1">
      <c r="B50" s="128" t="s">
        <v>98</v>
      </c>
      <c r="C50" s="129"/>
      <c r="D50" s="91"/>
      <c r="E50" s="127"/>
      <c r="G50" s="128" t="s">
        <v>98</v>
      </c>
      <c r="H50" s="129"/>
      <c r="I50" s="91"/>
    </row>
    <row r="51" spans="2:9">
      <c r="B51" s="87" t="s">
        <v>99</v>
      </c>
      <c r="C51" s="130">
        <f>+C48</f>
        <v>0</v>
      </c>
      <c r="D51" s="91"/>
      <c r="E51" s="127"/>
      <c r="G51" s="87" t="s">
        <v>99</v>
      </c>
      <c r="H51" s="130">
        <f>+H48</f>
        <v>0</v>
      </c>
      <c r="I51" s="91"/>
    </row>
    <row r="52" spans="2:9">
      <c r="B52" s="87" t="s">
        <v>100</v>
      </c>
      <c r="C52" s="131">
        <f>+C8</f>
        <v>0</v>
      </c>
      <c r="D52" s="91"/>
      <c r="E52" s="127"/>
      <c r="G52" s="87" t="s">
        <v>100</v>
      </c>
      <c r="H52" s="131">
        <f>+H8</f>
        <v>0</v>
      </c>
      <c r="I52" s="91"/>
    </row>
    <row r="53" spans="2:9">
      <c r="B53" s="87" t="s">
        <v>101</v>
      </c>
      <c r="C53" s="132">
        <f>+C15</f>
        <v>0</v>
      </c>
      <c r="D53" s="91"/>
      <c r="E53" s="127"/>
      <c r="G53" s="87" t="s">
        <v>101</v>
      </c>
      <c r="H53" s="132">
        <f>+H15</f>
        <v>0</v>
      </c>
      <c r="I53" s="91"/>
    </row>
    <row r="54" spans="2:9" ht="15" thickBot="1">
      <c r="B54" s="133" t="s">
        <v>69</v>
      </c>
      <c r="C54" s="134">
        <f>SUM(C51:C53)</f>
        <v>0</v>
      </c>
      <c r="E54"/>
      <c r="G54" s="133" t="s">
        <v>69</v>
      </c>
      <c r="H54" s="134">
        <f>SUM(H51:H53)</f>
        <v>0</v>
      </c>
    </row>
    <row r="55" spans="2:9" ht="5.4" customHeight="1" thickBot="1">
      <c r="B55" s="112"/>
      <c r="C55" s="135"/>
      <c r="D55" s="91"/>
      <c r="E55" s="127"/>
      <c r="G55" s="112"/>
      <c r="H55" s="135"/>
      <c r="I55" s="91"/>
    </row>
    <row r="56" spans="2:9" ht="15" thickBot="1">
      <c r="B56" s="136" t="s">
        <v>102</v>
      </c>
      <c r="C56" s="137"/>
      <c r="D56" s="91"/>
      <c r="E56" s="127"/>
      <c r="G56" s="136" t="s">
        <v>102</v>
      </c>
      <c r="H56" s="137"/>
      <c r="I56" s="91"/>
    </row>
    <row r="57" spans="2:9">
      <c r="B57" s="100" t="s">
        <v>99</v>
      </c>
      <c r="C57" s="138">
        <f>+C51</f>
        <v>0</v>
      </c>
      <c r="E57"/>
      <c r="G57" s="100" t="s">
        <v>99</v>
      </c>
      <c r="H57" s="138">
        <f>+H51</f>
        <v>0</v>
      </c>
    </row>
    <row r="58" spans="2:9">
      <c r="B58" s="100" t="str">
        <f>+B52</f>
        <v>A déduire sommes dues à l'indivision</v>
      </c>
      <c r="C58" s="139">
        <f>+C21</f>
        <v>0</v>
      </c>
      <c r="G58" s="100" t="str">
        <f>+G52</f>
        <v>A déduire sommes dues à l'indivision</v>
      </c>
      <c r="H58" s="139">
        <f>+H21</f>
        <v>0</v>
      </c>
    </row>
    <row r="59" spans="2:9">
      <c r="B59" s="100" t="str">
        <f>+B53</f>
        <v>A ajouter sommes dues par l'indivision</v>
      </c>
      <c r="C59" s="140">
        <f>+C28</f>
        <v>0</v>
      </c>
      <c r="D59"/>
      <c r="E59"/>
      <c r="G59" s="100" t="str">
        <f>+G53</f>
        <v>A ajouter sommes dues par l'indivision</v>
      </c>
      <c r="H59" s="140">
        <f>+H28</f>
        <v>0</v>
      </c>
      <c r="I59"/>
    </row>
    <row r="60" spans="2:9" ht="15" thickBot="1">
      <c r="B60" s="141" t="str">
        <f>+B54</f>
        <v>Ensemble</v>
      </c>
      <c r="C60" s="142">
        <f>SUM(C57:C59)</f>
        <v>0</v>
      </c>
      <c r="D60"/>
      <c r="E60"/>
      <c r="G60" s="141" t="str">
        <f>+G54</f>
        <v>Ensemble</v>
      </c>
      <c r="H60" s="142">
        <f>SUM(H57:H59)</f>
        <v>0</v>
      </c>
      <c r="I60"/>
    </row>
    <row r="61" spans="2:9" ht="15" thickBot="1">
      <c r="B61"/>
      <c r="C61" s="109"/>
      <c r="D61"/>
      <c r="E61"/>
      <c r="G61"/>
      <c r="H61" s="109"/>
      <c r="I61"/>
    </row>
    <row r="62" spans="2:9" ht="15" thickBot="1">
      <c r="B62" s="128" t="s">
        <v>103</v>
      </c>
      <c r="C62" s="129"/>
      <c r="D62" s="91"/>
      <c r="E62" s="127"/>
      <c r="G62" s="136" t="s">
        <v>114</v>
      </c>
      <c r="H62" s="150"/>
      <c r="I62" s="91"/>
    </row>
    <row r="63" spans="2:9">
      <c r="B63" s="87" t="s">
        <v>104</v>
      </c>
      <c r="C63" s="130">
        <f>+C32</f>
        <v>0</v>
      </c>
      <c r="D63" s="91"/>
      <c r="E63" s="127"/>
      <c r="G63" s="100" t="s">
        <v>104</v>
      </c>
      <c r="H63" s="151">
        <f>+H32</f>
        <v>0</v>
      </c>
      <c r="I63" s="91"/>
    </row>
    <row r="64" spans="2:9">
      <c r="B64" s="87" t="s">
        <v>105</v>
      </c>
      <c r="C64" s="132">
        <f>+C33</f>
        <v>0</v>
      </c>
      <c r="D64" s="91"/>
      <c r="E64" s="127"/>
      <c r="G64" s="100" t="s">
        <v>105</v>
      </c>
      <c r="H64" s="139">
        <f>+H33</f>
        <v>0</v>
      </c>
      <c r="I64" s="91"/>
    </row>
    <row r="65" spans="2:9">
      <c r="B65" s="143" t="s">
        <v>69</v>
      </c>
      <c r="C65" s="144">
        <f>SUM(C63:C64)</f>
        <v>0</v>
      </c>
      <c r="D65" s="91"/>
      <c r="E65" s="127"/>
      <c r="G65" s="152" t="s">
        <v>69</v>
      </c>
      <c r="H65" s="153">
        <f>SUM(H63:H64)</f>
        <v>0</v>
      </c>
      <c r="I65" s="91"/>
    </row>
    <row r="66" spans="2:9">
      <c r="B66" s="84" t="s">
        <v>106</v>
      </c>
      <c r="C66" s="131"/>
      <c r="D66" s="91"/>
      <c r="E66" s="127"/>
      <c r="G66" s="98" t="s">
        <v>116</v>
      </c>
      <c r="H66" s="138"/>
      <c r="I66" s="91"/>
    </row>
    <row r="67" spans="2:9">
      <c r="B67" s="145" t="s">
        <v>107</v>
      </c>
      <c r="C67" s="131">
        <f>+C39</f>
        <v>0</v>
      </c>
      <c r="D67" s="91"/>
      <c r="E67" s="127"/>
      <c r="G67" s="148" t="s">
        <v>107</v>
      </c>
      <c r="H67" s="138">
        <f>+H39</f>
        <v>0</v>
      </c>
      <c r="I67" s="91"/>
    </row>
    <row r="68" spans="2:9">
      <c r="B68" s="87" t="s">
        <v>108</v>
      </c>
      <c r="C68" s="131">
        <f>+C40</f>
        <v>0</v>
      </c>
      <c r="D68" s="91"/>
      <c r="E68" s="127"/>
      <c r="G68" s="100" t="s">
        <v>108</v>
      </c>
      <c r="H68" s="138">
        <f>+H40</f>
        <v>0</v>
      </c>
      <c r="I68" s="91"/>
    </row>
    <row r="69" spans="2:9">
      <c r="B69" s="87" t="s">
        <v>109</v>
      </c>
      <c r="C69" s="132">
        <f>+C41</f>
        <v>0</v>
      </c>
      <c r="D69" s="91"/>
      <c r="E69" s="127"/>
      <c r="G69" s="100" t="s">
        <v>109</v>
      </c>
      <c r="H69" s="139">
        <f>+H41</f>
        <v>0</v>
      </c>
      <c r="I69" s="91"/>
    </row>
    <row r="70" spans="2:9">
      <c r="B70" s="87" t="s">
        <v>69</v>
      </c>
      <c r="C70" s="131">
        <f>SUM(C67:C69)</f>
        <v>0</v>
      </c>
      <c r="D70" s="91"/>
      <c r="E70" s="127"/>
      <c r="G70" s="100" t="s">
        <v>69</v>
      </c>
      <c r="H70" s="138">
        <f>SUM(H67:H69)</f>
        <v>0</v>
      </c>
      <c r="I70" s="91"/>
    </row>
    <row r="71" spans="2:9">
      <c r="B71" s="87"/>
      <c r="C71" s="131"/>
      <c r="D71" s="91"/>
      <c r="E71" s="127"/>
      <c r="G71" s="100"/>
      <c r="H71" s="138"/>
      <c r="I71" s="91"/>
    </row>
    <row r="72" spans="2:9">
      <c r="B72" s="87" t="s">
        <v>110</v>
      </c>
      <c r="C72" s="131">
        <f>+C65-C70</f>
        <v>0</v>
      </c>
      <c r="D72" s="91"/>
      <c r="E72" s="127"/>
      <c r="G72" s="100" t="s">
        <v>110</v>
      </c>
      <c r="H72" s="138">
        <f>+H65-H70</f>
        <v>0</v>
      </c>
      <c r="I72" s="91"/>
    </row>
    <row r="73" spans="2:9">
      <c r="B73" s="87" t="s">
        <v>111</v>
      </c>
      <c r="C73" s="131">
        <f>+C54</f>
        <v>0</v>
      </c>
      <c r="D73" s="91"/>
      <c r="E73" s="127"/>
      <c r="G73" s="100" t="s">
        <v>111</v>
      </c>
      <c r="H73" s="138">
        <f>+H54</f>
        <v>0</v>
      </c>
      <c r="I73" s="91"/>
    </row>
    <row r="74" spans="2:9">
      <c r="B74" s="87" t="s">
        <v>112</v>
      </c>
      <c r="C74" s="131">
        <f>+C72-C73</f>
        <v>0</v>
      </c>
      <c r="D74" s="91"/>
      <c r="E74" s="127"/>
      <c r="G74" s="100" t="s">
        <v>119</v>
      </c>
      <c r="H74" s="138">
        <f>+H72-H73</f>
        <v>0</v>
      </c>
      <c r="I74" s="91"/>
    </row>
    <row r="75" spans="2:9" ht="4.2" customHeight="1">
      <c r="B75" s="87"/>
      <c r="C75" s="131"/>
      <c r="D75" s="91"/>
      <c r="E75" s="127"/>
      <c r="G75" s="100"/>
      <c r="H75" s="138"/>
      <c r="I75" s="91"/>
    </row>
    <row r="76" spans="2:9" ht="15" thickBot="1">
      <c r="B76" s="92" t="s">
        <v>113</v>
      </c>
      <c r="C76" s="146">
        <f>+C72-C73</f>
        <v>0</v>
      </c>
      <c r="E76"/>
      <c r="G76" s="104" t="s">
        <v>113</v>
      </c>
      <c r="H76" s="149">
        <f>+H72-H73</f>
        <v>0</v>
      </c>
    </row>
    <row r="77" spans="2:9" ht="5.4" customHeight="1" thickBot="1">
      <c r="B77" s="112"/>
      <c r="C77" s="135"/>
      <c r="D77" s="91"/>
      <c r="E77" s="127"/>
      <c r="G77" s="112"/>
      <c r="H77" s="135"/>
      <c r="I77" s="91"/>
    </row>
    <row r="78" spans="2:9" ht="15" thickBot="1">
      <c r="B78" s="136" t="s">
        <v>114</v>
      </c>
      <c r="C78" s="137"/>
      <c r="D78" s="91"/>
      <c r="E78" s="127"/>
      <c r="G78" s="128" t="s">
        <v>103</v>
      </c>
      <c r="H78" s="154"/>
      <c r="I78" s="91"/>
    </row>
    <row r="79" spans="2:9">
      <c r="B79" s="100" t="s">
        <v>115</v>
      </c>
      <c r="C79" s="147">
        <f>+C74</f>
        <v>0</v>
      </c>
      <c r="E79"/>
      <c r="G79" s="87" t="s">
        <v>120</v>
      </c>
      <c r="H79" s="155">
        <f>+H74</f>
        <v>0</v>
      </c>
    </row>
    <row r="80" spans="2:9">
      <c r="B80" s="100" t="str">
        <f>+B65</f>
        <v>Ensemble</v>
      </c>
      <c r="C80" s="140">
        <f>SUM(C79)</f>
        <v>0</v>
      </c>
      <c r="D80"/>
      <c r="E80"/>
      <c r="G80" s="87" t="str">
        <f>+G65</f>
        <v>Ensemble</v>
      </c>
      <c r="H80" s="156">
        <f>SUM(H79)</f>
        <v>0</v>
      </c>
      <c r="I80"/>
    </row>
    <row r="81" spans="2:9">
      <c r="B81" s="98" t="s">
        <v>116</v>
      </c>
      <c r="C81" s="138"/>
      <c r="D81" s="91"/>
      <c r="E81" s="127"/>
      <c r="G81" s="84" t="s">
        <v>106</v>
      </c>
      <c r="H81" s="131"/>
      <c r="I81" s="91"/>
    </row>
    <row r="82" spans="2:9">
      <c r="B82" s="148" t="s">
        <v>107</v>
      </c>
      <c r="C82" s="139">
        <f>+C39-C67</f>
        <v>0</v>
      </c>
      <c r="D82" s="91"/>
      <c r="E82" s="127"/>
      <c r="G82" s="145" t="s">
        <v>107</v>
      </c>
      <c r="H82" s="132">
        <f>+H39-H67</f>
        <v>0</v>
      </c>
      <c r="I82" s="91"/>
    </row>
    <row r="83" spans="2:9">
      <c r="B83" s="100" t="s">
        <v>69</v>
      </c>
      <c r="C83" s="138">
        <f>SUM(C82:C82)</f>
        <v>0</v>
      </c>
      <c r="D83" s="91"/>
      <c r="E83" s="127"/>
      <c r="G83" s="87" t="s">
        <v>69</v>
      </c>
      <c r="H83" s="131">
        <f>SUM(H82:H82)</f>
        <v>0</v>
      </c>
      <c r="I83" s="91"/>
    </row>
    <row r="84" spans="2:9">
      <c r="B84" s="100"/>
      <c r="C84" s="138"/>
      <c r="D84" s="91"/>
      <c r="E84" s="127"/>
      <c r="G84" s="87"/>
      <c r="H84" s="131"/>
      <c r="I84" s="91"/>
    </row>
    <row r="85" spans="2:9">
      <c r="B85" s="100" t="s">
        <v>110</v>
      </c>
      <c r="C85" s="138">
        <f>+C80-C83</f>
        <v>0</v>
      </c>
      <c r="D85" s="91"/>
      <c r="E85" s="127"/>
      <c r="G85" s="87" t="s">
        <v>110</v>
      </c>
      <c r="H85" s="131">
        <f>+H80-H83</f>
        <v>0</v>
      </c>
      <c r="I85" s="91"/>
    </row>
    <row r="86" spans="2:9" ht="15" thickBot="1">
      <c r="B86" s="104" t="s">
        <v>117</v>
      </c>
      <c r="C86" s="149">
        <f>+C60</f>
        <v>0</v>
      </c>
      <c r="D86" s="91"/>
      <c r="E86" s="127"/>
      <c r="G86" s="92" t="s">
        <v>117</v>
      </c>
      <c r="H86" s="146">
        <f>+H60</f>
        <v>0</v>
      </c>
      <c r="I86" s="91"/>
    </row>
  </sheetData>
  <mergeCells count="2">
    <mergeCell ref="B2:C2"/>
    <mergeCell ref="G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Proportions</vt:lpstr>
      <vt:lpstr>Revente</vt:lpstr>
      <vt:lpstr>PARTAGE</vt:lpstr>
      <vt:lpstr>Proportions!CompPPHEMAFCO_r1_wId7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NBC</dc:creator>
  <cp:lastModifiedBy>NBC</cp:lastModifiedBy>
  <dcterms:created xsi:type="dcterms:W3CDTF">2019-01-29T05:20:57Z</dcterms:created>
  <dcterms:modified xsi:type="dcterms:W3CDTF">2021-03-26T14:52:25Z</dcterms:modified>
</cp:coreProperties>
</file>